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16"/>
  </bookViews>
  <sheets>
    <sheet name="исполнение" sheetId="1" r:id="rId1"/>
    <sheet name="поясн.зап к отчету о реал МП" sheetId="2" r:id="rId2"/>
    <sheet name="итог.отчет о вып плана реал МП" sheetId="3" r:id="rId3"/>
    <sheet name="аналит.записка к отчету" sheetId="4" r:id="rId4"/>
    <sheet name="оценка эф МП" sheetId="5" r:id="rId5"/>
    <sheet name="Аналит.записка к оценке" sheetId="6" r:id="rId6"/>
    <sheet name="Лист1" sheetId="7" r:id="rId7"/>
  </sheets>
  <definedNames>
    <definedName name="_Hlk96338112" localSheetId="3">'аналит.записка к отчету'!$B$15</definedName>
    <definedName name="_xlnm.Print_Area" localSheetId="5">'Аналит.записка к оценке'!$A$1:$A$70</definedName>
    <definedName name="_xlnm.Print_Area" localSheetId="2">'итог.отчет о вып плана реал МП'!$A$1:$S$64</definedName>
    <definedName name="_xlnm.Print_Area" localSheetId="4">'оценка эф МП'!$A$1:$O$78</definedName>
  </definedNames>
  <calcPr calcId="124519"/>
</workbook>
</file>

<file path=xl/calcChain.xml><?xml version="1.0" encoding="utf-8"?>
<calcChain xmlns="http://schemas.openxmlformats.org/spreadsheetml/2006/main">
  <c r="K59" i="5"/>
  <c r="K58"/>
  <c r="K56"/>
  <c r="K55"/>
  <c r="K53"/>
  <c r="K51"/>
  <c r="K52"/>
  <c r="K50"/>
  <c r="K49"/>
  <c r="K47"/>
  <c r="K46"/>
  <c r="K45"/>
  <c r="K44"/>
  <c r="K43"/>
  <c r="K42"/>
  <c r="K40"/>
  <c r="K39"/>
  <c r="K38"/>
  <c r="K36"/>
  <c r="K35"/>
  <c r="K34"/>
  <c r="K33"/>
  <c r="K32"/>
  <c r="K30"/>
  <c r="K29"/>
  <c r="K28"/>
  <c r="K25"/>
  <c r="K24"/>
  <c r="H25"/>
  <c r="K20"/>
  <c r="D15" i="4"/>
  <c r="H12" i="3"/>
  <c r="G12"/>
  <c r="E12"/>
  <c r="G16"/>
  <c r="E16"/>
  <c r="G60"/>
  <c r="H60" s="1"/>
  <c r="E60"/>
  <c r="H62"/>
  <c r="H61"/>
  <c r="G57"/>
  <c r="E57"/>
  <c r="H59"/>
  <c r="H58"/>
  <c r="H56"/>
  <c r="H55"/>
  <c r="H54"/>
  <c r="H53"/>
  <c r="H52"/>
  <c r="H51"/>
  <c r="G51"/>
  <c r="E51"/>
  <c r="H40"/>
  <c r="G40"/>
  <c r="E40"/>
  <c r="H50"/>
  <c r="H48"/>
  <c r="H47"/>
  <c r="H46"/>
  <c r="H45"/>
  <c r="H43"/>
  <c r="H42"/>
  <c r="H41"/>
  <c r="H34"/>
  <c r="G34"/>
  <c r="E34"/>
  <c r="H38"/>
  <c r="H37"/>
  <c r="H36"/>
  <c r="H35"/>
  <c r="H30"/>
  <c r="G30"/>
  <c r="E30"/>
  <c r="H33"/>
  <c r="H32"/>
  <c r="H31"/>
  <c r="G26"/>
  <c r="H26" s="1"/>
  <c r="E26"/>
  <c r="H28"/>
  <c r="H27"/>
  <c r="G24"/>
  <c r="E24"/>
  <c r="H19"/>
  <c r="G19"/>
  <c r="E19"/>
  <c r="H21"/>
  <c r="D12"/>
  <c r="E24" i="1"/>
  <c r="C58"/>
  <c r="D58" s="1"/>
  <c r="M57"/>
  <c r="H57"/>
  <c r="H54"/>
  <c r="H48"/>
  <c r="H37"/>
  <c r="H32"/>
  <c r="H28"/>
  <c r="H24"/>
  <c r="H16" s="1"/>
  <c r="F16"/>
  <c r="E22"/>
  <c r="F22"/>
  <c r="G22"/>
  <c r="J22"/>
  <c r="L22"/>
  <c r="M22"/>
  <c r="C23"/>
  <c r="H22"/>
  <c r="I23"/>
  <c r="K22"/>
  <c r="M19"/>
  <c r="L19"/>
  <c r="K19"/>
  <c r="J19"/>
  <c r="H19"/>
  <c r="G19"/>
  <c r="F19"/>
  <c r="E19"/>
  <c r="M32"/>
  <c r="L32"/>
  <c r="K32"/>
  <c r="F32"/>
  <c r="G32"/>
  <c r="E32"/>
  <c r="I60"/>
  <c r="I58"/>
  <c r="D60"/>
  <c r="C60" s="1"/>
  <c r="M48"/>
  <c r="K48"/>
  <c r="K24"/>
  <c r="L24"/>
  <c r="M24"/>
  <c r="J24"/>
  <c r="F24"/>
  <c r="C26"/>
  <c r="D26" s="1"/>
  <c r="I26"/>
  <c r="H57" i="3" l="1"/>
  <c r="I22" i="1"/>
  <c r="C22"/>
  <c r="D22" s="1"/>
  <c r="N22"/>
  <c r="C32"/>
  <c r="D32" s="1"/>
  <c r="N60"/>
  <c r="O60"/>
  <c r="I24"/>
  <c r="N26"/>
  <c r="O26"/>
  <c r="B12" i="3"/>
  <c r="C27"/>
  <c r="C26" s="1"/>
  <c r="B27"/>
  <c r="C25"/>
  <c r="B25"/>
  <c r="O22" i="1" l="1"/>
  <c r="I45"/>
  <c r="H58" i="5"/>
  <c r="D53" i="3"/>
  <c r="D54"/>
  <c r="D55"/>
  <c r="D56"/>
  <c r="D52"/>
  <c r="D61"/>
  <c r="D59"/>
  <c r="D58"/>
  <c r="H56" i="5"/>
  <c r="H55"/>
  <c r="H53"/>
  <c r="H52"/>
  <c r="H51"/>
  <c r="H50"/>
  <c r="H49"/>
  <c r="H39"/>
  <c r="H40"/>
  <c r="H42"/>
  <c r="H43"/>
  <c r="H44"/>
  <c r="H45"/>
  <c r="H46"/>
  <c r="H47"/>
  <c r="H38"/>
  <c r="H36"/>
  <c r="H35"/>
  <c r="H34"/>
  <c r="H33"/>
  <c r="H32"/>
  <c r="H30"/>
  <c r="H29"/>
  <c r="H28"/>
  <c r="H24"/>
  <c r="H22"/>
  <c r="H20"/>
  <c r="H15" i="4" l="1"/>
  <c r="D40" i="3"/>
  <c r="D46"/>
  <c r="D41"/>
  <c r="D42"/>
  <c r="D43"/>
  <c r="D45"/>
  <c r="D47"/>
  <c r="D48"/>
  <c r="D49"/>
  <c r="D50"/>
  <c r="C40"/>
  <c r="C51"/>
  <c r="C60"/>
  <c r="C57"/>
  <c r="C34"/>
  <c r="D34" s="1"/>
  <c r="D39"/>
  <c r="D38"/>
  <c r="D36"/>
  <c r="D35"/>
  <c r="D32"/>
  <c r="D33"/>
  <c r="D31"/>
  <c r="D30"/>
  <c r="C30"/>
  <c r="D27"/>
  <c r="D25"/>
  <c r="C24"/>
  <c r="C19"/>
  <c r="D23"/>
  <c r="D22"/>
  <c r="D21"/>
  <c r="D18"/>
  <c r="C16"/>
  <c r="D16" s="1"/>
  <c r="B60"/>
  <c r="B57"/>
  <c r="B51"/>
  <c r="B40"/>
  <c r="B34"/>
  <c r="B30"/>
  <c r="B26"/>
  <c r="D26" s="1"/>
  <c r="B24"/>
  <c r="B19"/>
  <c r="B16"/>
  <c r="D24" l="1"/>
  <c r="C12"/>
  <c r="D19"/>
  <c r="C55" i="1" l="1"/>
  <c r="D55" s="1"/>
  <c r="C56"/>
  <c r="D56" s="1"/>
  <c r="I55"/>
  <c r="I56"/>
  <c r="I49"/>
  <c r="I50"/>
  <c r="I51"/>
  <c r="I52"/>
  <c r="I53"/>
  <c r="C49"/>
  <c r="D49" s="1"/>
  <c r="C50"/>
  <c r="D50" s="1"/>
  <c r="C51"/>
  <c r="D51" s="1"/>
  <c r="C52"/>
  <c r="D52" s="1"/>
  <c r="C53"/>
  <c r="I38"/>
  <c r="I39"/>
  <c r="I40"/>
  <c r="I41"/>
  <c r="I42"/>
  <c r="N42" s="1"/>
  <c r="I43"/>
  <c r="I44"/>
  <c r="I47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7"/>
  <c r="D47" s="1"/>
  <c r="C36"/>
  <c r="D36" s="1"/>
  <c r="C35"/>
  <c r="D35" s="1"/>
  <c r="C34"/>
  <c r="D34" s="1"/>
  <c r="C33"/>
  <c r="D33" s="1"/>
  <c r="D29"/>
  <c r="C29"/>
  <c r="C30"/>
  <c r="D30" s="1"/>
  <c r="C31"/>
  <c r="D31" s="1"/>
  <c r="K28"/>
  <c r="L28"/>
  <c r="M28"/>
  <c r="J28"/>
  <c r="K37"/>
  <c r="L37"/>
  <c r="M37"/>
  <c r="J37"/>
  <c r="J36" s="1"/>
  <c r="L48"/>
  <c r="J48"/>
  <c r="F48"/>
  <c r="G48"/>
  <c r="E48"/>
  <c r="K57"/>
  <c r="L57"/>
  <c r="J57"/>
  <c r="K54"/>
  <c r="L54"/>
  <c r="M54"/>
  <c r="J54"/>
  <c r="F54"/>
  <c r="G54"/>
  <c r="E54"/>
  <c r="F57"/>
  <c r="G57"/>
  <c r="E57"/>
  <c r="F37"/>
  <c r="G37"/>
  <c r="E37"/>
  <c r="I30"/>
  <c r="O30" s="1"/>
  <c r="I31"/>
  <c r="I29"/>
  <c r="N29" s="1"/>
  <c r="I25"/>
  <c r="F28"/>
  <c r="G28"/>
  <c r="E28"/>
  <c r="M16" l="1"/>
  <c r="K16"/>
  <c r="L16"/>
  <c r="O49"/>
  <c r="O52"/>
  <c r="O56"/>
  <c r="N56"/>
  <c r="I28"/>
  <c r="C57"/>
  <c r="D57" s="1"/>
  <c r="C54"/>
  <c r="D54" s="1"/>
  <c r="N52"/>
  <c r="O50"/>
  <c r="N30"/>
  <c r="C28"/>
  <c r="D28" s="1"/>
  <c r="I48"/>
  <c r="O44"/>
  <c r="N55"/>
  <c r="O55"/>
  <c r="O53"/>
  <c r="D53"/>
  <c r="N53"/>
  <c r="N51"/>
  <c r="O51"/>
  <c r="N47"/>
  <c r="O45"/>
  <c r="N45"/>
  <c r="N44"/>
  <c r="N43"/>
  <c r="O42"/>
  <c r="N40"/>
  <c r="O40"/>
  <c r="N39"/>
  <c r="O38"/>
  <c r="N38"/>
  <c r="O29"/>
  <c r="N31"/>
  <c r="N49"/>
  <c r="O31"/>
  <c r="N50"/>
  <c r="C48"/>
  <c r="D48" s="1"/>
  <c r="O39"/>
  <c r="O43"/>
  <c r="O47"/>
  <c r="C37"/>
  <c r="D37" s="1"/>
  <c r="I37"/>
  <c r="I57"/>
  <c r="I54"/>
  <c r="N57" l="1"/>
  <c r="N28"/>
  <c r="N54"/>
  <c r="O28"/>
  <c r="I36"/>
  <c r="O57"/>
  <c r="O54"/>
  <c r="O48"/>
  <c r="N37"/>
  <c r="N48"/>
  <c r="O37"/>
  <c r="O36" l="1"/>
  <c r="N36"/>
  <c r="N58"/>
  <c r="O58"/>
  <c r="I35"/>
  <c r="G24"/>
  <c r="G16" s="1"/>
  <c r="E16"/>
  <c r="C16" s="1"/>
  <c r="D16" s="1"/>
  <c r="C25"/>
  <c r="D25" s="1"/>
  <c r="I21"/>
  <c r="I19" s="1"/>
  <c r="C21"/>
  <c r="D21" l="1"/>
  <c r="D19" s="1"/>
  <c r="C19"/>
  <c r="J32"/>
  <c r="J16" s="1"/>
  <c r="I34"/>
  <c r="C24"/>
  <c r="N24" s="1"/>
  <c r="E15" i="4"/>
  <c r="N21" i="1"/>
  <c r="O25"/>
  <c r="N25"/>
  <c r="O21"/>
  <c r="I33" l="1"/>
  <c r="O34"/>
  <c r="N34"/>
  <c r="D24"/>
  <c r="O24"/>
  <c r="O19"/>
  <c r="N19"/>
  <c r="O33" l="1"/>
  <c r="N33"/>
  <c r="I32"/>
  <c r="N32" l="1"/>
  <c r="O32"/>
  <c r="F15" i="4"/>
  <c r="I16" i="1"/>
  <c r="C15" i="4" s="1"/>
</calcChain>
</file>

<file path=xl/sharedStrings.xml><?xml version="1.0" encoding="utf-8"?>
<sst xmlns="http://schemas.openxmlformats.org/spreadsheetml/2006/main" count="561" uniqueCount="267">
  <si>
    <r>
      <t>Приложение 4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</si>
  <si>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 xml:space="preserve">и оценки эффективности муниципальных программ </t>
  </si>
  <si>
    <t>Кобринского сельского поселения</t>
  </si>
  <si>
    <t>(наименование муниципальной программы)</t>
  </si>
  <si>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</si>
  <si>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</si>
  <si>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</si>
  <si>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</si>
  <si>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</si>
  <si>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Всего (согласно годовому плану)</t>
  </si>
  <si>
    <t>Поквартальный план</t>
  </si>
  <si>
    <t>Федеральный бюджет</t>
  </si>
  <si>
    <t>Бюджет ЛО</t>
  </si>
  <si>
    <t>Бюджет ГМР</t>
  </si>
  <si>
    <t>Всего</t>
  </si>
  <si>
    <t>% выполнения от поквартального плана</t>
  </si>
  <si>
    <t>% выполнения от годового плана</t>
  </si>
  <si>
    <t xml:space="preserve">ИТОГО по </t>
  </si>
  <si>
    <t>Муниципальной программе</t>
  </si>
  <si>
    <t>ПРОЕКТНАЯ ЧАСТЬ</t>
  </si>
  <si>
    <t>ПРОЦЕССНАЯ ЧАСТЬ</t>
  </si>
  <si>
    <t>Исполнение Плана реализации муниципальных программ Кобринского сельского поселения Гатчинского муниципального района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</si>
  <si>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</si>
  <si>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</si>
  <si>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</si>
  <si>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Благоустройство сельских территорий</t>
  </si>
  <si>
    <t>Мероприятия, направленные на достижение цели федерального проекта "Благоустройство сельских территорий"</t>
  </si>
  <si>
    <t>Обеспечение комплексного развития сельских территорий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</si>
  <si>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</si>
  <si>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(площадок)накоплениятвердых коммунальных отходов емкостями для накопления</t>
  </si>
  <si>
    <t>1.1</t>
  </si>
  <si>
    <t>2</t>
  </si>
  <si>
    <t>2.1</t>
  </si>
  <si>
    <t>2.2</t>
  </si>
  <si>
    <t>2.3</t>
  </si>
  <si>
    <t>3</t>
  </si>
  <si>
    <t>3.1</t>
  </si>
  <si>
    <t>Мероприятия, направленные на достиение цели федерального проекта "Формирование комфортной городской среды"</t>
  </si>
  <si>
    <t>4</t>
  </si>
  <si>
    <t>4.1</t>
  </si>
  <si>
    <t>Реализация программ формирования современной городской среды</t>
  </si>
  <si>
    <t>Бюджет поселения</t>
  </si>
  <si>
    <t>(за 4 квартала)</t>
  </si>
  <si>
    <t>Комплекс процессных мероприятий «Создание условий для устойчивого экономического развития»</t>
  </si>
  <si>
    <t>1.</t>
  </si>
  <si>
    <t>Мероприятия в области строительства, архитектуры и градостроительства</t>
  </si>
  <si>
    <t>1.2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</si>
  <si>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</si>
  <si>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</si>
  <si>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1.3</t>
  </si>
  <si>
    <t>Комплекс процессных мероприятий "Содержание автомобильных дорог"</t>
  </si>
  <si>
    <t>2.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</si>
  <si>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</si>
  <si>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</si>
  <si>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</si>
  <si>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</si>
  <si>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</si>
  <si>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2.4</t>
  </si>
  <si>
    <t>2.5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</si>
  <si>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</si>
  <si>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</si>
  <si>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</si>
  <si>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</si>
  <si>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</si>
  <si>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</si>
  <si>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</si>
  <si>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</si>
  <si>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</si>
  <si>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</si>
  <si>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</si>
  <si>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</si>
  <si>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</si>
  <si>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</si>
  <si>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</si>
  <si>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</si>
  <si>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</si>
  <si>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</si>
  <si>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</si>
  <si>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</si>
  <si>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</si>
  <si>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Предупреждение и ликвидации последствий, чрезвычаных ситуаций и стихийныъ бействий природного и техногенного характера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</si>
  <si>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</si>
  <si>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</si>
  <si>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</si>
  <si>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</si>
  <si>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</si>
  <si>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</si>
  <si>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</si>
  <si>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</si>
  <si>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</si>
  <si>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</si>
  <si>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</si>
  <si>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</si>
  <si>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</si>
  <si>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</si>
  <si>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</si>
  <si>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</si>
  <si>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</si>
  <si>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</si>
  <si>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</si>
  <si>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ПОЯСНИТЕЛЬНАЯ ЗАПИСКА</t>
  </si>
  <si>
    <t>ответственный исполнитель: - Перчено СВ</t>
  </si>
  <si>
    <r>
      <t>Муниципальная программа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</si>
  <si>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1</t>
  </si>
  <si>
    <t xml:space="preserve">                 </t>
  </si>
  <si>
    <r>
      <t xml:space="preserve">к оперативному отчету о ходе реализации  муниципальных программ </t>
    </r>
    <r>
      <rPr>
        <b/>
        <sz val="11"/>
        <color theme="1"/>
        <rFont val="Times New Roman"/>
        <family val="1"/>
        <charset val="204"/>
      </rPr>
      <t>Кобринского сельского поселения</t>
    </r>
  </si>
  <si>
    <r>
      <t>Приложение   5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</si>
  <si>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r>
      <t>Форма итогового отчета о выполнении Плана реализации муниципальной программы Кобринского сельского поселения</t>
    </r>
    <r>
      <rPr>
        <sz val="12"/>
        <color theme="1"/>
        <rFont val="Times New Roman"/>
        <family val="1"/>
        <charset val="204"/>
      </rPr>
      <t>.</t>
    </r>
  </si>
  <si>
    <t xml:space="preserve">Наименование программы, подпрограммы, проекта, мероприятия </t>
  </si>
  <si>
    <t>(с указанием порядкового номера)</t>
  </si>
  <si>
    <t>план</t>
  </si>
  <si>
    <t>факт</t>
  </si>
  <si>
    <t>% исполнения</t>
  </si>
  <si>
    <t xml:space="preserve">Итого по </t>
  </si>
  <si>
    <t>(название)</t>
  </si>
  <si>
    <t xml:space="preserve">АНАЛИТИЧЕСКАЯ ЗАПИСКА </t>
  </si>
  <si>
    <r>
      <t xml:space="preserve">к итоговому отчету о выполнении Плана реализации муниципальной программы </t>
    </r>
    <r>
      <rPr>
        <b/>
        <sz val="12"/>
        <color theme="1"/>
        <rFont val="Times New Roman"/>
        <family val="1"/>
        <charset val="204"/>
      </rPr>
      <t>Кобринского сельского поселения</t>
    </r>
  </si>
  <si>
    <t>В том числе по мероприятиям муниципальной программы отразить в порядке убывания исполнения (%)):</t>
  </si>
  <si>
    <t>№</t>
  </si>
  <si>
    <t>Наименование муниципальной  программы</t>
  </si>
  <si>
    <t>Итого</t>
  </si>
  <si>
    <t>Средства бюджета Ленинградской области</t>
  </si>
  <si>
    <t>Средства Федерального бюджета</t>
  </si>
  <si>
    <t>Внебюджетные источники</t>
  </si>
  <si>
    <t>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</t>
  </si>
  <si>
    <t>Проведение химической обработки по уничтожению борщевика Сосновского.</t>
  </si>
  <si>
    <t>Трудоустройство несовешеннолетних граждан в летний период</t>
  </si>
  <si>
    <r>
      <t xml:space="preserve">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дата                         подпись</t>
    </r>
  </si>
  <si>
    <t>Реализация комплекса мероприятий по борьбе с борщевиком Сосновского на территориях муниципальных образований ЛО</t>
  </si>
  <si>
    <t>Поставка контейнеров ТБО</t>
  </si>
  <si>
    <t>Выполнение работы по определению рыночной стоимости ЗУ;Топографическая съемка земельного участка;Кадастровые работы</t>
  </si>
  <si>
    <t>Мероприятия направленные на развитие и поддержку малого и среднего предпринимательства</t>
  </si>
  <si>
    <t>Оказание платных образовательных услуг</t>
  </si>
  <si>
    <t>Оказание услуг  по организации работы муниципальных бань Кобринского сельского поселения в 2022 году; Подготовка инженерных сетей к осенне-зимнему периоду</t>
  </si>
  <si>
    <t>Оплата жилищных услуг за свободное жилье</t>
  </si>
  <si>
    <t>Мероприятия  в 2022 году не запланированы</t>
  </si>
  <si>
    <t xml:space="preserve">Благоустройство дворовой территории по адресу: Ленинградская область, Гатчинский район, поселок Суйда, ул. Центральная, дома 6, 8, 10, 12; Ремонт дворовой территории по адресу: п. Суйда, ул. Центральная, д. 8; Ремонт проезжей части, парковки и подъездов  у дома 92 в д. Меньково; Благоустройство территории (спил деревьев, убока контейнеров и детских площадок) </t>
  </si>
  <si>
    <t>Техническое обслуживание наружных газопроводов, оборудования и сооружений;пуско-наладочные работы</t>
  </si>
  <si>
    <t>Формирование фонда  капитального ремонта</t>
  </si>
  <si>
    <t>Оборудование для баскетбольной площадки в п.Кобринское</t>
  </si>
  <si>
    <t>Приобретение и установка тренажеров, обустройство футбольного поля на ул. Пролетарская в пос. Карташевская; Обустройство уличного освещения 2-ой линии в д. Кобрино от д. 2а до д. 86</t>
  </si>
  <si>
    <t>Приобретение и установка элементов детской площадки д. Меньково</t>
  </si>
  <si>
    <t xml:space="preserve">Оказание услуг по техническому обслуживанию пожарной сигнализации;средства пожаротушения, информационные знаки </t>
  </si>
  <si>
    <t>Организация спортивно-досуговых мероприятий</t>
  </si>
  <si>
    <t xml:space="preserve">2022 год </t>
  </si>
  <si>
    <t xml:space="preserve">2023  год </t>
  </si>
  <si>
    <t>2024год</t>
  </si>
  <si>
    <t>2025 год</t>
  </si>
  <si>
    <t>Годы реализации муниципальной программы  2022  - 2025   г.г.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</si>
  <si>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</si>
  <si>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r>
      <t>Приложение 6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</si>
  <si>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>Оценка эффективности реализации муниципальной программы</t>
  </si>
  <si>
    <t>п/п</t>
  </si>
  <si>
    <t>Задачи, направленные на достижение цели</t>
  </si>
  <si>
    <t>Количественные и /или качественные целевые показатели, характеризующие достижение целей и решение задач</t>
  </si>
  <si>
    <t>Единица измерения</t>
  </si>
  <si>
    <t xml:space="preserve">Базовое значение индикатора  </t>
  </si>
  <si>
    <t>(на начало реализации муниципальной программы)</t>
  </si>
  <si>
    <t>20___ год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</si>
  <si>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</si>
  <si>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</si>
  <si>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</si>
  <si>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</si>
  <si>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</si>
  <si>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 xml:space="preserve">       Ифn</t>
  </si>
  <si>
    <t>Эn = ── x 100</t>
  </si>
  <si>
    <t xml:space="preserve">        Ипn</t>
  </si>
  <si>
    <t>2022 год</t>
  </si>
  <si>
    <t>кол-во</t>
  </si>
  <si>
    <t>Га</t>
  </si>
  <si>
    <t>Гришечкина-Макова НЮ</t>
  </si>
  <si>
    <t>Кузнецова ЕВ</t>
  </si>
  <si>
    <t>ответственный исполнитель</t>
  </si>
  <si>
    <t>шт</t>
  </si>
  <si>
    <t>Мероприятия</t>
  </si>
  <si>
    <t>%</t>
  </si>
  <si>
    <t>ШТ</t>
  </si>
  <si>
    <t>Титов ВЛ</t>
  </si>
  <si>
    <t>Квт</t>
  </si>
  <si>
    <t>тыс.руб</t>
  </si>
  <si>
    <t>чел</t>
  </si>
  <si>
    <t>мероприятия</t>
  </si>
  <si>
    <t>Голдобина МС</t>
  </si>
  <si>
    <t>директор МКУ</t>
  </si>
  <si>
    <t>Зеленкова АВ</t>
  </si>
  <si>
    <t>Лебедева ВА</t>
  </si>
  <si>
    <r>
      <t xml:space="preserve">Приложение 7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</si>
  <si>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t>Аналитическая записка к оценке эффективности муниципальной программы</t>
  </si>
  <si>
    <t>__________________________________________________________</t>
  </si>
  <si>
    <t>(название муниципальной программы)</t>
  </si>
  <si>
    <r>
      <t xml:space="preserve">       Муниципальная программа «_________» (название муниципальной программы).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____%.</t>
    </r>
  </si>
  <si>
    <t>ПРОЕКТНАЯ ЧАСТЬ.</t>
  </si>
  <si>
    <t>Показатели:</t>
  </si>
  <si>
    <t xml:space="preserve">                                                                                  Дата предоставления ______________</t>
  </si>
  <si>
    <t>(указать название структурного подразделения и должность руководителя)                     (подпись)                         (расшифровка)</t>
  </si>
  <si>
    <t xml:space="preserve">2)  Мероприятия направленные на развитие и поддержку малого и среднего предпринимательства -исполнен на 100 %; </t>
  </si>
  <si>
    <t>1) Выполнение работы по определению рыночной стоимости ЗУ;Топографическая съемка земельного участка;Кадастровые работы - исполнен на 100%;</t>
  </si>
  <si>
    <t>3) Оказание платных образовательных услуг - исполнено на 100%;</t>
  </si>
  <si>
    <t>1) Проведение химической обработки по уничтожению борщевика Сосновского.- исполнен на 100%;</t>
  </si>
  <si>
    <t>1. Комплекс процессных мероприятий «Создание условий для устойчивого экономического развития»</t>
  </si>
  <si>
    <t>3. Комплекс процессных мероприятий "ЖКХ и благоустройство территории"</t>
  </si>
  <si>
    <t>4. Комплекс процессных мероприятий «Развитие культуры, организация праздничных мероприятий»</t>
  </si>
  <si>
    <t>5. Комплекс процессных мероприятий «Развитие физической культуры, спорта»</t>
  </si>
  <si>
    <t>1) Организация спортивно-досуговых мероприятий - исполнено на 100%;</t>
  </si>
  <si>
    <t>2) Трудоустройство несовешеннолетних граждан в летний период - исполнено на 100%;</t>
  </si>
  <si>
    <t>1) Оказание услуг по техническому обслуживанию пожарной сигнализации;средства пожаротушения, информационные знаки  - исполнено на 100%;</t>
  </si>
  <si>
    <t xml:space="preserve">6. Комплекс процессных мероприятий «Обеспечение безопасности» </t>
  </si>
  <si>
    <t>2) Ремонт автомобильных дорог - исполнен на 100 %;</t>
  </si>
  <si>
    <t>3) Организация уличного освещения - исполнено на 100%;</t>
  </si>
  <si>
    <t>6) Формирование фонда  капитального ремонта - исполнено на 100%;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</si>
  <si>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равен 100%  -  мероприятия реализуются эффективно.</t>
  </si>
  <si>
    <r>
      <t xml:space="preserve">заместитель начальника отдела учета и отчетности    </t>
    </r>
    <r>
      <rPr>
        <sz val="14"/>
        <color theme="1"/>
        <rFont val="Times New Roman"/>
        <family val="1"/>
        <charset val="204"/>
      </rPr>
      <t xml:space="preserve"> ________________  (Перченко С.В.)</t>
    </r>
    <r>
      <rPr>
        <sz val="8"/>
        <color theme="1"/>
        <rFont val="Times New Roman"/>
        <family val="1"/>
        <charset val="204"/>
      </rPr>
      <t xml:space="preserve">  </t>
    </r>
  </si>
  <si>
    <r>
      <t xml:space="preserve">       Муниципальная программа « 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области».             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100 %.</t>
    </r>
  </si>
  <si>
    <t>Деятельность 7-ми структурных подразделений 3 Дома Культуры и 4 Библиотеки</t>
  </si>
  <si>
    <t>Мероприятия проводятся в соответствии с календарным планом</t>
  </si>
  <si>
    <t>Субсидии на обеспечение стимулирующих выплат работникам муниципальных учреждений культуры Ленинградской области</t>
  </si>
  <si>
    <t>Регулярная книговыдача, проведение выставок, показ фильмов</t>
  </si>
  <si>
    <t>Учреждения культуры находятся в оперативном управлении от Администрации Кобринского сельского поселелния, обеспечение жизнедеятельности объектов не предоставляется возможным. Инфрастуктура используется в рамках проведедния мероприятий</t>
  </si>
  <si>
    <t>Администрация Кобринского сельского поселения</t>
  </si>
  <si>
    <t>Реализация мероприятий по благоустройству дворовых территорий муниципальных образованийЛенинградской области</t>
  </si>
  <si>
    <t>Региональный проект Формирование комфортной городской среды.Благоустройство общественной территории "Березовая роща"п.Высокоключевой</t>
  </si>
  <si>
    <t>Прочие мероприятия по развитию улично-дорожной сети</t>
  </si>
  <si>
    <t>Предупреждение и ликвидации последствий, чрезвычаных ситуаций и стихийных бедствий природного и техногенного характера</t>
  </si>
  <si>
    <r>
      <t xml:space="preserve">Ответственный исполнитель:    </t>
    </r>
    <r>
      <rPr>
        <b/>
        <u/>
        <sz val="12"/>
        <color theme="1"/>
        <rFont val="Times New Roman"/>
        <family val="1"/>
        <charset val="204"/>
      </rPr>
      <t>Перченко С.В. 27.03.2024</t>
    </r>
  </si>
  <si>
    <t>за январь-декабрь   2023  года</t>
  </si>
  <si>
    <t>Благоустройство дворовой территории по адресу: п. Кобринское, ул. Центральная, дома № 12А, 12Б(ООО Масштаб), Оборуд детских,спорт.площадок(арт-объект,вазон,велоп,скамья,стенд)п.Кобр-е,улЦентральная,12а,12б  (Среда Комфорта)</t>
  </si>
  <si>
    <t>Благоустройство общественной территории "Березовая роща"п.Высокоключевой</t>
  </si>
  <si>
    <t>Строительство тротуара автомобильной дороги Большой проспект
в поселке Высокоключевой Гатчинского района Ленинградской области
на участке от ул. Колхозная до ул. Олейниковой</t>
  </si>
  <si>
    <t xml:space="preserve"> </t>
  </si>
  <si>
    <t xml:space="preserve"> Поставка щебня по адресу: п. Карташевская (ул. Руновская, Пролетарская, Стрелкина)Поставка щебня по адресу: п. Карташевская (ул. Правды, Некрасова, Стрелкин переулок, ул. Советская), д. Кобрино (ул. Цветочная)            </t>
  </si>
  <si>
    <t>Оказание услуг  по организации работы муниципальных бань Кобринского сельского поселения в 2023 году; Подготовка инженерных сетей к осенне-зимнему периоду</t>
  </si>
  <si>
    <t>Мероприятия  в 2023 году не запланированы</t>
  </si>
  <si>
    <t>Благоустройство территории (спил деревьев, убока контейнеров и детских площадок, очистка тропинок и улиц от снега) Проведение экспертизы сметной документации: Благоустройство общественной территории "Сквер"Сказка"</t>
  </si>
  <si>
    <t>Ремонт автомобильной дороги по ул. Суворовская в пос. Кобринское  Ленинградской области, Гатчинского район</t>
  </si>
  <si>
    <t>Ремонт дворовой территории по адресу: п. Суйда, ул. Центральная, д. 14; Ремонт дворовой территории МКД в п. Кобринское, ул. Центральная, д.11, 13, 15; Изготовление и установка элементов для детско-спортивных площадок в д.Руново,п.Кобринское,п Прибытково,Пижма.д.Меньково</t>
  </si>
  <si>
    <t>Форма оперативного отчета о ходе реализации  муниципальной программы Кобринского сельского поселения  за 2023 год.</t>
  </si>
  <si>
    <t>за   2023  год</t>
  </si>
  <si>
    <t>Объем фактического финансирования муниципальной программы по итогам составил 67739,17 тыс. рублей, из них:</t>
  </si>
  <si>
    <t>- средства бюджета Кобринского сельского поселения - 45412,7 тыс. рублей;</t>
  </si>
  <si>
    <t>- средства бюджета Гатчинского муниципального района - 0 тыс. рублей;</t>
  </si>
  <si>
    <t>- средства бюджета Ленинградской области - 19814,47 тыс. рублей;</t>
  </si>
  <si>
    <t>- средства Федерального бюджета - 2512 тыс. рублей;</t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</si>
  <si>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>Перченко С.В.</t>
    </r>
    <r>
      <rPr>
        <b/>
        <sz val="9"/>
        <color theme="1"/>
        <rFont val="Times New Roman"/>
        <family val="1"/>
        <charset val="204"/>
      </rPr>
      <t xml:space="preserve">                 </t>
    </r>
    <r>
      <rPr>
        <b/>
        <u/>
        <sz val="9"/>
        <color theme="1"/>
        <rFont val="Times New Roman"/>
        <family val="1"/>
        <charset val="204"/>
      </rPr>
      <t xml:space="preserve"> 27.03.2024</t>
    </r>
    <r>
      <rPr>
        <b/>
        <sz val="9"/>
        <color theme="1"/>
        <rFont val="Times New Roman"/>
        <family val="1"/>
        <charset val="204"/>
      </rPr>
      <t xml:space="preserve">           ___________________ </t>
    </r>
    <r>
      <rPr>
        <sz val="9"/>
        <color theme="1"/>
        <rFont val="Times New Roman"/>
        <family val="1"/>
        <charset val="204"/>
      </rPr>
      <t>.</t>
    </r>
  </si>
  <si>
    <t>Средства бюджета поселения</t>
  </si>
  <si>
    <t>за 2023  год.</t>
  </si>
  <si>
    <t>2023 год</t>
  </si>
  <si>
    <t>1. Мероприятия, направленные на достижение цели федерального проекта "Благоустройство сельских территорий"</t>
  </si>
  <si>
    <t>2. Мероприятия, направленные на достиение цели федерального проекта "Формирование комфортной городской среды"</t>
  </si>
  <si>
    <t>1) Благоустройство дворовой территории по адресу: п. Кобринское, ул. Центральная, дома № 12А, 12Б, Оборуд детских,спорт.площадок(арт-объект,вазон,велоп,скамья,стенд) - исполнено на 100 %.</t>
  </si>
  <si>
    <t>Благоустройство дворовой территории по адресу: п. Кобринское, ул. Центральная, дома № 12А, 12Б, Оборуд детских,спорт.площадок(арт-объект,вазон,велоп,скамья,стенд)</t>
  </si>
  <si>
    <t>2) Благоустройство общественной территории "Березовая роща"п.Высокоключевой - исполнено на 100%.</t>
  </si>
  <si>
    <t>2. Комплекс процессных мероприятий "Содержание автомобильных дорог"</t>
  </si>
  <si>
    <t xml:space="preserve">4) Поставка щебня по адресу: п. Карташевская (ул. Руновская, Пролетарская, Стрелкина)Поставка щебня по адресу: п. Карташевская (ул. Правды, Некрасова, Стрелкин переулок, ул. Советская), д. Кобрино (ул. Цветочная) - исполнено на 100%   </t>
  </si>
  <si>
    <t>3) Строительство тротуара автомобильной дороги Большой проспект
в поселке Высокоключевой Гатчинского района Ленинградской области
на участке от ул. Колхозная до ул. Олейниковой - исполнено на 100 %;</t>
  </si>
  <si>
    <t>2) Оказание услуг  по организации работы муниципальных бань; Подготовка инженерных сетей к осенне-зимнему периоду  -исполнен на 100%;</t>
  </si>
  <si>
    <t>4) Благоустройство дворовой территории - исполнено на 99%;</t>
  </si>
  <si>
    <t>1) Оплата жилищных услуг за свободное жилье - исполнено на 97%;</t>
  </si>
  <si>
    <t>1) Содержание и уборка автомобильных дорог,подсыпка щебнем - исполнено на 98%;</t>
  </si>
  <si>
    <t>5) Техническое обслуживание наружных газопроводов, - исполнено на 92 %;</t>
  </si>
  <si>
    <t>7) Ремонт автомобильной дороги по ул. Суворовская в пос. Кобринское  Ленинградской области, Гатчинского район - исполнено на 100%;</t>
  </si>
  <si>
    <t>8) Ремонт дворовой территории по адресу: п. Суйда, ул. Центральная, д. 14; Ремонт дворовой территории МКД в п. Кобринское, ул. Центральная, д.11, 13, 15; Изготовление и установка элементов для детско-спортивных площадок в д.Руново,п.Кобринское,п Прибытково,Пижма.д.Меньково -исполнено на 100%</t>
  </si>
  <si>
    <t>1) Деятельность 7-ми структурных подразделений 3 Дома Культуры и 4 Библиотеки - исполнено на 96%;</t>
  </si>
  <si>
    <t>4) Субсидии на обеспечение стимулирующих выплат работникам муниципальных учреждений культуры Ленинградской области - исполнено на 100%;</t>
  </si>
  <si>
    <t>2) Регулярная книговыдача, проведение выставок, показ фильмов - исполнено на 98%</t>
  </si>
  <si>
    <t>3) Мероприятия проводятся в соответствии с календарным планом - исполнено на 90%;</t>
  </si>
  <si>
    <t>2) Предупреждение и ликвидации последствий, чрезвычаных ситуаций и стихийных бедствий природного и техногенного характера - инсполнено на 100%</t>
  </si>
  <si>
    <t>Отчет о реализации муниципальной программы 2023 год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</si>
</sst>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0.0%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/>
    <xf numFmtId="0" fontId="7" fillId="3" borderId="22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22" xfId="0" applyFont="1" applyBorder="1"/>
    <xf numFmtId="0" fontId="0" fillId="0" borderId="22" xfId="0" applyBorder="1"/>
    <xf numFmtId="0" fontId="6" fillId="4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 wrapText="1"/>
    </xf>
    <xf numFmtId="41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2" fillId="0" borderId="0" xfId="0" applyFont="1"/>
    <xf numFmtId="0" fontId="6" fillId="0" borderId="25" xfId="0" applyFont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7" fillId="5" borderId="18" xfId="0" applyFont="1" applyFill="1" applyBorder="1" applyAlignment="1">
      <alignment horizontal="center" wrapText="1"/>
    </xf>
    <xf numFmtId="0" fontId="6" fillId="5" borderId="31" xfId="0" applyFont="1" applyFill="1" applyBorder="1" applyAlignment="1">
      <alignment horizontal="center" wrapText="1"/>
    </xf>
    <xf numFmtId="0" fontId="0" fillId="5" borderId="19" xfId="0" applyFill="1" applyBorder="1" applyAlignment="1">
      <alignment wrapText="1"/>
    </xf>
    <xf numFmtId="0" fontId="6" fillId="6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vertical="top" wrapText="1"/>
    </xf>
    <xf numFmtId="0" fontId="7" fillId="7" borderId="31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3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49" fontId="12" fillId="0" borderId="0" xfId="0" applyNumberFormat="1" applyFont="1"/>
    <xf numFmtId="0" fontId="19" fillId="0" borderId="22" xfId="0" applyFont="1" applyBorder="1"/>
    <xf numFmtId="0" fontId="19" fillId="0" borderId="0" xfId="0" applyFont="1"/>
    <xf numFmtId="0" fontId="6" fillId="0" borderId="22" xfId="0" applyFont="1" applyBorder="1"/>
    <xf numFmtId="0" fontId="6" fillId="0" borderId="25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9" fontId="6" fillId="0" borderId="22" xfId="0" applyNumberFormat="1" applyFont="1" applyBorder="1" applyAlignment="1">
      <alignment horizontal="center" vertical="center" wrapText="1"/>
    </xf>
    <xf numFmtId="9" fontId="6" fillId="3" borderId="22" xfId="0" applyNumberFormat="1" applyFont="1" applyFill="1" applyBorder="1" applyAlignment="1">
      <alignment horizontal="center" vertical="center" wrapText="1"/>
    </xf>
    <xf numFmtId="9" fontId="7" fillId="3" borderId="22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 vertical="center" wrapText="1"/>
    </xf>
    <xf numFmtId="0" fontId="7" fillId="3" borderId="22" xfId="0" applyFont="1" applyFill="1" applyBorder="1" applyAlignment="1">
      <alignment wrapText="1"/>
    </xf>
    <xf numFmtId="2" fontId="7" fillId="3" borderId="22" xfId="0" applyNumberFormat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7" fillId="8" borderId="36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0" fillId="8" borderId="8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1" fontId="7" fillId="3" borderId="25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0" fillId="0" borderId="23" xfId="0" applyBorder="1"/>
    <xf numFmtId="0" fontId="0" fillId="0" borderId="41" xfId="0" applyBorder="1"/>
    <xf numFmtId="0" fontId="6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vertical="center" wrapText="1" shrinkToFit="1"/>
    </xf>
    <xf numFmtId="0" fontId="19" fillId="4" borderId="22" xfId="0" applyFont="1" applyFill="1" applyBorder="1" applyAlignment="1">
      <alignment wrapText="1"/>
    </xf>
    <xf numFmtId="0" fontId="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2" fontId="7" fillId="0" borderId="22" xfId="0" applyNumberFormat="1" applyFont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2" fontId="6" fillId="0" borderId="22" xfId="0" applyNumberFormat="1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vertical="top" wrapText="1"/>
    </xf>
    <xf numFmtId="0" fontId="7" fillId="9" borderId="22" xfId="0" applyFont="1" applyFill="1" applyBorder="1" applyAlignment="1">
      <alignment horizontal="center" wrapText="1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164" fontId="6" fillId="9" borderId="22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164" fontId="7" fillId="9" borderId="22" xfId="0" applyNumberFormat="1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22" xfId="0" applyNumberFormat="1" applyFont="1" applyBorder="1" applyAlignment="1">
      <alignment horizontal="center" wrapText="1"/>
    </xf>
    <xf numFmtId="164" fontId="7" fillId="3" borderId="22" xfId="0" applyNumberFormat="1" applyFont="1" applyFill="1" applyBorder="1" applyAlignment="1">
      <alignment horizontal="center" wrapText="1"/>
    </xf>
    <xf numFmtId="164" fontId="7" fillId="7" borderId="35" xfId="0" applyNumberFormat="1" applyFont="1" applyFill="1" applyBorder="1" applyAlignment="1">
      <alignment horizontal="center" wrapText="1"/>
    </xf>
    <xf numFmtId="164" fontId="7" fillId="7" borderId="36" xfId="0" applyNumberFormat="1" applyFont="1" applyFill="1" applyBorder="1" applyAlignment="1">
      <alignment horizontal="center" wrapText="1"/>
    </xf>
    <xf numFmtId="164" fontId="7" fillId="7" borderId="37" xfId="0" applyNumberFormat="1" applyFont="1" applyFill="1" applyBorder="1" applyAlignment="1">
      <alignment horizontal="center" wrapText="1"/>
    </xf>
    <xf numFmtId="164" fontId="7" fillId="7" borderId="8" xfId="0" applyNumberFormat="1" applyFont="1" applyFill="1" applyBorder="1" applyAlignment="1">
      <alignment horizontal="center" wrapText="1"/>
    </xf>
    <xf numFmtId="164" fontId="7" fillId="7" borderId="33" xfId="0" applyNumberFormat="1" applyFont="1" applyFill="1" applyBorder="1" applyAlignment="1">
      <alignment horizontal="center" wrapText="1"/>
    </xf>
    <xf numFmtId="164" fontId="7" fillId="7" borderId="7" xfId="0" applyNumberFormat="1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7" borderId="35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wrapText="1"/>
    </xf>
    <xf numFmtId="0" fontId="7" fillId="7" borderId="37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9" fontId="7" fillId="7" borderId="18" xfId="0" applyNumberFormat="1" applyFont="1" applyFill="1" applyBorder="1" applyAlignment="1">
      <alignment horizontal="center" wrapText="1"/>
    </xf>
    <xf numFmtId="9" fontId="7" fillId="7" borderId="31" xfId="0" applyNumberFormat="1" applyFont="1" applyFill="1" applyBorder="1" applyAlignment="1">
      <alignment horizontal="center" wrapText="1"/>
    </xf>
    <xf numFmtId="9" fontId="7" fillId="7" borderId="1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6" borderId="34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5" borderId="34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9" fontId="7" fillId="3" borderId="23" xfId="0" applyNumberFormat="1" applyFont="1" applyFill="1" applyBorder="1" applyAlignment="1">
      <alignment horizontal="center" vertical="center" wrapText="1"/>
    </xf>
    <xf numFmtId="9" fontId="7" fillId="3" borderId="2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left" vertical="top" wrapText="1"/>
    </xf>
    <xf numFmtId="164" fontId="7" fillId="9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4" borderId="22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4" borderId="22" xfId="0" applyFont="1" applyFill="1" applyBorder="1" applyAlignment="1">
      <alignment wrapText="1"/>
    </xf>
    <xf numFmtId="0" fontId="12" fillId="4" borderId="0" xfId="0" applyFont="1" applyFill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BD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topLeftCell="A7" zoomScale="110" zoomScaleNormal="120" zoomScaleSheetLayoutView="110" workbookViewId="0">
      <pane xSplit="2" ySplit="12" topLeftCell="C19" activePane="bottomRight" state="frozen"/>
      <selection activeCell="A7" sqref="A7"/>
      <selection pane="topRight" activeCell="C7" sqref="C7"/>
      <selection pane="bottomLeft" activeCell="A19" sqref="A19"/>
      <selection pane="bottomRight" activeCell="B60" sqref="B60"/>
    </sheetView>
  </sheetViews>
  <sheetFormatPr defaultRowHeight="14.4"/>
  <cols>
    <col min="1" max="1" width="6" style="35" customWidth="1"/>
    <col min="2" max="2" width="63.6640625" customWidth="1"/>
    <col min="3" max="3" width="9.109375" style="11" bestFit="1" customWidth="1"/>
    <col min="4" max="4" width="9.109375" bestFit="1" customWidth="1"/>
    <col min="9" max="9" width="8.88671875" style="11"/>
  </cols>
  <sheetData>
    <row r="1" spans="2:15"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>
      <c r="B3" s="173" t="s">
        <v>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>
      <c r="B4" s="1"/>
    </row>
    <row r="5" spans="2:15" ht="33" customHeight="1">
      <c r="B5" s="166" t="s">
        <v>235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>
      <c r="B6" s="1"/>
    </row>
    <row r="7" spans="2:15">
      <c r="B7" s="2" t="s">
        <v>3</v>
      </c>
    </row>
    <row r="8" spans="2:15" ht="15" thickBot="1">
      <c r="B8" s="1"/>
    </row>
    <row r="9" spans="2:15" ht="16.8" thickTop="1" thickBot="1">
      <c r="B9" s="183" t="s">
        <v>21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</row>
    <row r="10" spans="2:15" ht="18.600000000000001" customHeight="1" thickBot="1">
      <c r="B10" s="186" t="s">
        <v>4</v>
      </c>
      <c r="C10" s="189" t="s">
        <v>5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2:15">
      <c r="B11" s="187"/>
      <c r="C11" s="192" t="s">
        <v>6</v>
      </c>
      <c r="D11" s="193"/>
      <c r="E11" s="193"/>
      <c r="F11" s="193"/>
      <c r="G11" s="193"/>
      <c r="H11" s="194"/>
      <c r="I11" s="192" t="s">
        <v>8</v>
      </c>
      <c r="J11" s="193"/>
      <c r="K11" s="193"/>
      <c r="L11" s="193"/>
      <c r="M11" s="193"/>
      <c r="N11" s="193"/>
      <c r="O11" s="194"/>
    </row>
    <row r="12" spans="2:15" ht="15" thickBot="1">
      <c r="B12" s="187"/>
      <c r="C12" s="195" t="s">
        <v>7</v>
      </c>
      <c r="D12" s="196"/>
      <c r="E12" s="196"/>
      <c r="F12" s="196"/>
      <c r="G12" s="196"/>
      <c r="H12" s="197"/>
      <c r="I12" s="195" t="s">
        <v>7</v>
      </c>
      <c r="J12" s="196"/>
      <c r="K12" s="196"/>
      <c r="L12" s="196"/>
      <c r="M12" s="196"/>
      <c r="N12" s="196"/>
      <c r="O12" s="197"/>
    </row>
    <row r="13" spans="2:15" ht="28.95" customHeight="1">
      <c r="B13" s="187"/>
      <c r="C13" s="198" t="s">
        <v>9</v>
      </c>
      <c r="D13" s="3" t="s">
        <v>10</v>
      </c>
      <c r="E13" s="177" t="s">
        <v>11</v>
      </c>
      <c r="F13" s="177" t="s">
        <v>12</v>
      </c>
      <c r="G13" s="177" t="s">
        <v>13</v>
      </c>
      <c r="H13" s="200" t="s">
        <v>41</v>
      </c>
      <c r="I13" s="198" t="s">
        <v>14</v>
      </c>
      <c r="J13" s="177" t="s">
        <v>11</v>
      </c>
      <c r="K13" s="177" t="s">
        <v>12</v>
      </c>
      <c r="L13" s="177" t="s">
        <v>13</v>
      </c>
      <c r="M13" s="177" t="s">
        <v>41</v>
      </c>
      <c r="N13" s="179" t="s">
        <v>15</v>
      </c>
      <c r="O13" s="181" t="s">
        <v>16</v>
      </c>
    </row>
    <row r="14" spans="2:15" ht="22.2" thickBot="1">
      <c r="B14" s="188"/>
      <c r="C14" s="199"/>
      <c r="D14" s="4" t="s">
        <v>42</v>
      </c>
      <c r="E14" s="178"/>
      <c r="F14" s="178"/>
      <c r="G14" s="178"/>
      <c r="H14" s="201"/>
      <c r="I14" s="199"/>
      <c r="J14" s="178"/>
      <c r="K14" s="178"/>
      <c r="L14" s="178"/>
      <c r="M14" s="178"/>
      <c r="N14" s="180"/>
      <c r="O14" s="182"/>
    </row>
    <row r="15" spans="2:15" ht="15" thickBot="1">
      <c r="B15" s="6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6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6">
        <v>14</v>
      </c>
    </row>
    <row r="16" spans="2:15">
      <c r="B16" s="7" t="s">
        <v>17</v>
      </c>
      <c r="C16" s="175">
        <f>E16+F16+G16+H16</f>
        <v>67987.670000000013</v>
      </c>
      <c r="D16" s="175">
        <f>C16</f>
        <v>67987.670000000013</v>
      </c>
      <c r="E16" s="175">
        <f>E19+E22+E24+E28+E32+E37+E48+E54+E57</f>
        <v>2512</v>
      </c>
      <c r="F16" s="175">
        <f>F19+F22+F24+F28+F32+F37+F48+F54+F57</f>
        <v>19814.47</v>
      </c>
      <c r="G16" s="175">
        <f>G19+G22+G24+G28+G32+G37+G48+G54+G57</f>
        <v>0</v>
      </c>
      <c r="H16" s="175">
        <f>H19+H22+H24+H28+H32+H37+H48+H54+H57</f>
        <v>45661.200000000004</v>
      </c>
      <c r="I16" s="175">
        <f>J16+K16+L16+M16</f>
        <v>67739.170000000013</v>
      </c>
      <c r="J16" s="175">
        <f>J19+J22+J24+J28+J32+J37+J48+J54+J57</f>
        <v>2512</v>
      </c>
      <c r="K16" s="175">
        <f>K19+K22+K24+K28+K32+K37+K48+K54+K57</f>
        <v>19814.47</v>
      </c>
      <c r="L16" s="175">
        <f>L19+L22+L24+L28+L32+L37+L48+L54+L57</f>
        <v>0</v>
      </c>
      <c r="M16" s="175">
        <f>M19+M22+M24+M28+M32+M37+M48+M54+M57</f>
        <v>45412.700000000012</v>
      </c>
      <c r="N16" s="175">
        <v>100</v>
      </c>
      <c r="O16" s="175">
        <v>100</v>
      </c>
    </row>
    <row r="17" spans="1:15" ht="15" thickBot="1">
      <c r="B17" s="8" t="s">
        <v>18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>
      <c r="B18" s="168" t="s">
        <v>19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</row>
    <row r="19" spans="1:15" ht="31.95" customHeight="1">
      <c r="A19" s="162" t="s">
        <v>103</v>
      </c>
      <c r="B19" s="174" t="s">
        <v>26</v>
      </c>
      <c r="C19" s="167">
        <f t="shared" ref="C19:M19" si="0">C21</f>
        <v>359.58000000000004</v>
      </c>
      <c r="D19" s="167">
        <f t="shared" si="0"/>
        <v>359.58000000000004</v>
      </c>
      <c r="E19" s="167">
        <f t="shared" si="0"/>
        <v>0</v>
      </c>
      <c r="F19" s="167">
        <f t="shared" si="0"/>
        <v>327.22000000000003</v>
      </c>
      <c r="G19" s="167">
        <f t="shared" si="0"/>
        <v>0</v>
      </c>
      <c r="H19" s="167">
        <f t="shared" si="0"/>
        <v>32.36</v>
      </c>
      <c r="I19" s="167">
        <f t="shared" si="0"/>
        <v>359.58000000000004</v>
      </c>
      <c r="J19" s="167">
        <f t="shared" si="0"/>
        <v>0</v>
      </c>
      <c r="K19" s="167">
        <f t="shared" si="0"/>
        <v>327.22000000000003</v>
      </c>
      <c r="L19" s="167">
        <f t="shared" si="0"/>
        <v>0</v>
      </c>
      <c r="M19" s="167">
        <f t="shared" si="0"/>
        <v>32.36</v>
      </c>
      <c r="N19" s="164">
        <f>I19/C19*100</f>
        <v>100</v>
      </c>
      <c r="O19" s="164">
        <f>I19/C19*100</f>
        <v>100</v>
      </c>
    </row>
    <row r="20" spans="1:15" ht="9.6" hidden="1" customHeight="1">
      <c r="A20" s="163"/>
      <c r="B20" s="174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4"/>
      <c r="O20" s="164"/>
    </row>
    <row r="21" spans="1:15" ht="21.6" customHeight="1">
      <c r="A21" s="36" t="s">
        <v>30</v>
      </c>
      <c r="B21" s="9" t="s">
        <v>24</v>
      </c>
      <c r="C21" s="10">
        <f>E21+F21+G21+H21</f>
        <v>359.58000000000004</v>
      </c>
      <c r="D21" s="9">
        <f>C21</f>
        <v>359.58000000000004</v>
      </c>
      <c r="E21" s="20"/>
      <c r="F21" s="20">
        <v>327.22000000000003</v>
      </c>
      <c r="G21" s="20"/>
      <c r="H21" s="20">
        <v>32.36</v>
      </c>
      <c r="I21" s="21">
        <f t="shared" ref="I21:I26" si="1">J21+K21+L21+M21</f>
        <v>359.58000000000004</v>
      </c>
      <c r="J21" s="20"/>
      <c r="K21" s="20">
        <v>327.22000000000003</v>
      </c>
      <c r="L21" s="20"/>
      <c r="M21" s="20">
        <v>32.36</v>
      </c>
      <c r="N21" s="20">
        <f>I21/C21*100</f>
        <v>100</v>
      </c>
      <c r="O21" s="20">
        <f>I21/C21*100</f>
        <v>100</v>
      </c>
    </row>
    <row r="22" spans="1:15" hidden="1">
      <c r="A22" s="37"/>
      <c r="B22" s="12"/>
      <c r="C22" s="19">
        <f>E22+F22+G22+H22</f>
        <v>0</v>
      </c>
      <c r="D22" s="19">
        <f t="shared" ref="D22" si="2">C22</f>
        <v>0</v>
      </c>
      <c r="E22" s="19">
        <f>E23</f>
        <v>0</v>
      </c>
      <c r="F22" s="19">
        <f t="shared" ref="F22:H22" si="3">F23</f>
        <v>0</v>
      </c>
      <c r="G22" s="19">
        <f t="shared" si="3"/>
        <v>0</v>
      </c>
      <c r="H22" s="19">
        <f t="shared" si="3"/>
        <v>0</v>
      </c>
      <c r="I22" s="19">
        <f t="shared" si="1"/>
        <v>0</v>
      </c>
      <c r="J22" s="19">
        <f>J23</f>
        <v>0</v>
      </c>
      <c r="K22" s="19">
        <f>K23</f>
        <v>0</v>
      </c>
      <c r="L22" s="19">
        <f t="shared" ref="L22:M22" si="4">L23</f>
        <v>0</v>
      </c>
      <c r="M22" s="19">
        <f t="shared" si="4"/>
        <v>0</v>
      </c>
      <c r="N22" s="149" t="e">
        <f t="shared" ref="N22:O31" si="5">I22/C22*100</f>
        <v>#DIV/0!</v>
      </c>
      <c r="O22" s="149" t="e">
        <f t="shared" ref="O22" si="6">I22/C22*100</f>
        <v>#DIV/0!</v>
      </c>
    </row>
    <row r="23" spans="1:15" ht="0.6" customHeight="1">
      <c r="A23" s="36"/>
      <c r="B23" s="150"/>
      <c r="C23" s="10">
        <f>E23+F23+G23+H23</f>
        <v>0</v>
      </c>
      <c r="D23" s="9"/>
      <c r="E23" s="9"/>
      <c r="F23" s="9"/>
      <c r="G23" s="9"/>
      <c r="H23" s="9"/>
      <c r="I23" s="10">
        <f t="shared" si="1"/>
        <v>0</v>
      </c>
      <c r="J23" s="9"/>
      <c r="K23" s="9"/>
      <c r="L23" s="9"/>
      <c r="M23" s="9"/>
      <c r="N23" s="153"/>
      <c r="O23" s="153"/>
    </row>
    <row r="24" spans="1:15" ht="21.6">
      <c r="A24" s="36" t="s">
        <v>31</v>
      </c>
      <c r="B24" s="12" t="s">
        <v>37</v>
      </c>
      <c r="C24" s="19">
        <f>E24+F24+G24+H24</f>
        <v>16902.150000000001</v>
      </c>
      <c r="D24" s="19">
        <f>C24</f>
        <v>16902.150000000001</v>
      </c>
      <c r="E24" s="19">
        <f>E26</f>
        <v>2512</v>
      </c>
      <c r="F24" s="19">
        <f>F25+F26</f>
        <v>12188</v>
      </c>
      <c r="G24" s="19">
        <f t="shared" ref="G24" si="7">G25</f>
        <v>0</v>
      </c>
      <c r="H24" s="19">
        <f>H25+H26</f>
        <v>2202.15</v>
      </c>
      <c r="I24" s="19">
        <f t="shared" si="1"/>
        <v>16902.150000000001</v>
      </c>
      <c r="J24" s="19">
        <f>J25+J26</f>
        <v>2512</v>
      </c>
      <c r="K24" s="154">
        <f t="shared" ref="K24:M24" si="8">K25+K26</f>
        <v>12188</v>
      </c>
      <c r="L24" s="154">
        <f t="shared" si="8"/>
        <v>0</v>
      </c>
      <c r="M24" s="154">
        <f t="shared" si="8"/>
        <v>2202.15</v>
      </c>
      <c r="N24" s="19">
        <f>I24/C24*100</f>
        <v>100</v>
      </c>
      <c r="O24" s="19">
        <f>I24/C24*100</f>
        <v>100</v>
      </c>
    </row>
    <row r="25" spans="1:15" ht="21.6">
      <c r="A25" s="36" t="s">
        <v>32</v>
      </c>
      <c r="B25" s="157" t="s">
        <v>219</v>
      </c>
      <c r="C25" s="10">
        <f t="shared" ref="C25" si="9">E25+F25+G25+H25</f>
        <v>7702.15</v>
      </c>
      <c r="D25" s="9">
        <f>C25</f>
        <v>7702.15</v>
      </c>
      <c r="E25" s="9">
        <v>0</v>
      </c>
      <c r="F25" s="9">
        <v>6700</v>
      </c>
      <c r="G25" s="9"/>
      <c r="H25" s="9">
        <v>1002.15</v>
      </c>
      <c r="I25" s="10">
        <f t="shared" si="1"/>
        <v>7702.15</v>
      </c>
      <c r="J25" s="9">
        <v>0</v>
      </c>
      <c r="K25" s="9">
        <v>6700</v>
      </c>
      <c r="L25" s="9"/>
      <c r="M25" s="9">
        <v>1002.15</v>
      </c>
      <c r="N25" s="9">
        <f t="shared" si="5"/>
        <v>100</v>
      </c>
      <c r="O25" s="9">
        <f t="shared" si="5"/>
        <v>0</v>
      </c>
    </row>
    <row r="26" spans="1:15" ht="21.6">
      <c r="A26" s="36" t="s">
        <v>33</v>
      </c>
      <c r="B26" s="157" t="s">
        <v>220</v>
      </c>
      <c r="C26" s="10">
        <f t="shared" ref="C26" si="10">E26+F26+G26+H26</f>
        <v>9200</v>
      </c>
      <c r="D26" s="157">
        <f t="shared" ref="D26" si="11">C26</f>
        <v>9200</v>
      </c>
      <c r="E26" s="157">
        <v>2512</v>
      </c>
      <c r="F26" s="157">
        <v>5488</v>
      </c>
      <c r="G26" s="157"/>
      <c r="H26" s="157">
        <v>1200</v>
      </c>
      <c r="I26" s="10">
        <f t="shared" si="1"/>
        <v>9200</v>
      </c>
      <c r="J26" s="157">
        <v>2512</v>
      </c>
      <c r="K26" s="157">
        <v>5488</v>
      </c>
      <c r="L26" s="157"/>
      <c r="M26" s="157">
        <v>1200</v>
      </c>
      <c r="N26" s="157">
        <f t="shared" ref="N26" si="12">I26/C26*100</f>
        <v>100</v>
      </c>
      <c r="O26" s="157">
        <f t="shared" ref="O26" si="13">J26/D26*100</f>
        <v>27.304347826086957</v>
      </c>
    </row>
    <row r="27" spans="1:15">
      <c r="A27" s="36"/>
      <c r="B27" s="165" t="s">
        <v>20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</row>
    <row r="28" spans="1:15" s="30" customFormat="1" ht="33" customHeight="1">
      <c r="A28" s="37" t="s">
        <v>44</v>
      </c>
      <c r="B28" s="19" t="s">
        <v>43</v>
      </c>
      <c r="C28" s="19">
        <f>E28+F28+G28+H28</f>
        <v>642.39</v>
      </c>
      <c r="D28" s="19">
        <f>C28</f>
        <v>642.39</v>
      </c>
      <c r="E28" s="19">
        <f>E29+E30+E31</f>
        <v>0</v>
      </c>
      <c r="F28" s="19">
        <f t="shared" ref="F28:G28" si="14">F29+F30+F31</f>
        <v>0</v>
      </c>
      <c r="G28" s="19">
        <f t="shared" si="14"/>
        <v>0</v>
      </c>
      <c r="H28" s="19">
        <f>H29+H30+H31</f>
        <v>642.39</v>
      </c>
      <c r="I28" s="19">
        <f>J28+K28+L28+M28</f>
        <v>642.39</v>
      </c>
      <c r="J28" s="19">
        <f>J29+J30+J31</f>
        <v>0</v>
      </c>
      <c r="K28" s="19">
        <f t="shared" ref="K28:M28" si="15">K29+K30+K31</f>
        <v>0</v>
      </c>
      <c r="L28" s="19">
        <f t="shared" si="15"/>
        <v>0</v>
      </c>
      <c r="M28" s="19">
        <f t="shared" si="15"/>
        <v>642.39</v>
      </c>
      <c r="N28" s="19">
        <f t="shared" si="5"/>
        <v>100</v>
      </c>
      <c r="O28" s="19">
        <f>I28/C28*100</f>
        <v>100</v>
      </c>
    </row>
    <row r="29" spans="1:15">
      <c r="A29" s="36" t="s">
        <v>30</v>
      </c>
      <c r="B29" s="9" t="s">
        <v>45</v>
      </c>
      <c r="C29" s="24">
        <f t="shared" ref="C29:C31" si="16">E29+F29+G29+H29</f>
        <v>602.39</v>
      </c>
      <c r="D29" s="24">
        <f t="shared" ref="D29:D31" si="17">C29</f>
        <v>602.39</v>
      </c>
      <c r="E29" s="20"/>
      <c r="F29" s="20"/>
      <c r="G29" s="20"/>
      <c r="H29" s="20">
        <v>602.39</v>
      </c>
      <c r="I29" s="21">
        <f>J29+K29+L29+M29</f>
        <v>602.39</v>
      </c>
      <c r="J29" s="20"/>
      <c r="K29" s="20"/>
      <c r="L29" s="20"/>
      <c r="M29" s="20">
        <v>602.39</v>
      </c>
      <c r="N29" s="25">
        <f>I29/C29*100</f>
        <v>100</v>
      </c>
      <c r="O29" s="25">
        <f t="shared" ref="O29:O31" si="18">I29/C29*100</f>
        <v>100</v>
      </c>
    </row>
    <row r="30" spans="1:15">
      <c r="A30" s="36" t="s">
        <v>46</v>
      </c>
      <c r="B30" s="9" t="s">
        <v>47</v>
      </c>
      <c r="C30" s="24">
        <f t="shared" si="16"/>
        <v>10</v>
      </c>
      <c r="D30" s="24">
        <f t="shared" si="17"/>
        <v>10</v>
      </c>
      <c r="E30" s="20"/>
      <c r="F30" s="20"/>
      <c r="G30" s="20"/>
      <c r="H30" s="20">
        <v>10</v>
      </c>
      <c r="I30" s="21">
        <f t="shared" ref="I30:I31" si="19">J30+K30+L30+M30</f>
        <v>10</v>
      </c>
      <c r="J30" s="20"/>
      <c r="K30" s="20"/>
      <c r="L30" s="20"/>
      <c r="M30" s="20">
        <v>10</v>
      </c>
      <c r="N30" s="25">
        <f t="shared" si="5"/>
        <v>100</v>
      </c>
      <c r="O30" s="25">
        <f t="shared" si="18"/>
        <v>100</v>
      </c>
    </row>
    <row r="31" spans="1:15">
      <c r="A31" s="36" t="s">
        <v>49</v>
      </c>
      <c r="B31" s="9" t="s">
        <v>48</v>
      </c>
      <c r="C31" s="24">
        <f t="shared" si="16"/>
        <v>30</v>
      </c>
      <c r="D31" s="24">
        <f t="shared" si="17"/>
        <v>30</v>
      </c>
      <c r="E31" s="20"/>
      <c r="F31" s="20"/>
      <c r="G31" s="20"/>
      <c r="H31" s="20">
        <v>30</v>
      </c>
      <c r="I31" s="21">
        <f t="shared" si="19"/>
        <v>30</v>
      </c>
      <c r="J31" s="20"/>
      <c r="K31" s="20"/>
      <c r="L31" s="20"/>
      <c r="M31" s="20">
        <v>30</v>
      </c>
      <c r="N31" s="25">
        <f t="shared" si="5"/>
        <v>100</v>
      </c>
      <c r="O31" s="25">
        <f t="shared" si="18"/>
        <v>100</v>
      </c>
    </row>
    <row r="32" spans="1:15" s="30" customFormat="1">
      <c r="A32" s="37" t="s">
        <v>51</v>
      </c>
      <c r="B32" s="19" t="s">
        <v>50</v>
      </c>
      <c r="C32" s="19">
        <f>E32+F32+G32+H32</f>
        <v>12872.69</v>
      </c>
      <c r="D32" s="26">
        <f>C32</f>
        <v>12872.69</v>
      </c>
      <c r="E32" s="26">
        <f>E33+E34+E35+E36</f>
        <v>0</v>
      </c>
      <c r="F32" s="26">
        <f t="shared" ref="F32:G32" si="20">F33+F34+F35+F36</f>
        <v>856.7</v>
      </c>
      <c r="G32" s="26">
        <f t="shared" si="20"/>
        <v>0</v>
      </c>
      <c r="H32" s="26">
        <f>H33+H34+H35+H36</f>
        <v>12015.99</v>
      </c>
      <c r="I32" s="26">
        <f>J32+K32+L32+M32</f>
        <v>12829.150000000001</v>
      </c>
      <c r="J32" s="26">
        <f>J33+J34+J35+J36</f>
        <v>0</v>
      </c>
      <c r="K32" s="26">
        <f>K33+K34+K35+K36</f>
        <v>856.7</v>
      </c>
      <c r="L32" s="26">
        <f>L33+L34+L35+L36</f>
        <v>0</v>
      </c>
      <c r="M32" s="26">
        <f>M33+M34+M35+M36</f>
        <v>11972.45</v>
      </c>
      <c r="N32" s="19">
        <f t="shared" ref="N32" si="21">I32/C32*100</f>
        <v>99.661764557369139</v>
      </c>
      <c r="O32" s="19">
        <f>I32/C32*100</f>
        <v>99.661764557369139</v>
      </c>
    </row>
    <row r="33" spans="1:15">
      <c r="A33" s="36" t="s">
        <v>32</v>
      </c>
      <c r="B33" s="16" t="s">
        <v>52</v>
      </c>
      <c r="C33" s="25">
        <f t="shared" ref="C33:C36" si="22">E33+F33+G33+H33</f>
        <v>2279.16</v>
      </c>
      <c r="D33" s="28">
        <f t="shared" ref="D33:D47" si="23">C33</f>
        <v>2279.16</v>
      </c>
      <c r="E33" s="27"/>
      <c r="F33" s="27"/>
      <c r="G33" s="27"/>
      <c r="H33" s="27">
        <v>2279.16</v>
      </c>
      <c r="I33" s="28">
        <f t="shared" ref="I33:I36" si="24">J33+K33+L33+M33</f>
        <v>2235.62</v>
      </c>
      <c r="J33" s="28">
        <v>0</v>
      </c>
      <c r="K33" s="27"/>
      <c r="L33" s="27"/>
      <c r="M33" s="27">
        <v>2235.62</v>
      </c>
      <c r="N33" s="25">
        <f t="shared" ref="N33:N36" si="25">I33/C33*100</f>
        <v>98.08964706295302</v>
      </c>
      <c r="O33" s="25">
        <f t="shared" ref="O33:O37" si="26">I33/C33*100</f>
        <v>98.08964706295302</v>
      </c>
    </row>
    <row r="34" spans="1:15">
      <c r="A34" s="36" t="s">
        <v>33</v>
      </c>
      <c r="B34" s="16" t="s">
        <v>53</v>
      </c>
      <c r="C34" s="25">
        <f t="shared" si="22"/>
        <v>5432.8</v>
      </c>
      <c r="D34" s="28">
        <f t="shared" si="23"/>
        <v>5432.8</v>
      </c>
      <c r="E34" s="27"/>
      <c r="F34" s="27"/>
      <c r="G34" s="27"/>
      <c r="H34" s="27">
        <v>5432.8</v>
      </c>
      <c r="I34" s="28">
        <f t="shared" si="24"/>
        <v>5432.8</v>
      </c>
      <c r="J34" s="28">
        <v>0</v>
      </c>
      <c r="K34" s="27"/>
      <c r="L34" s="27"/>
      <c r="M34" s="27">
        <v>5432.8</v>
      </c>
      <c r="N34" s="25">
        <f t="shared" si="25"/>
        <v>100</v>
      </c>
      <c r="O34" s="25">
        <f t="shared" si="26"/>
        <v>100</v>
      </c>
    </row>
    <row r="35" spans="1:15" ht="16.95" customHeight="1">
      <c r="A35" s="36" t="s">
        <v>34</v>
      </c>
      <c r="B35" s="16" t="s">
        <v>221</v>
      </c>
      <c r="C35" s="25">
        <f t="shared" si="22"/>
        <v>4219.3</v>
      </c>
      <c r="D35" s="28">
        <f t="shared" si="23"/>
        <v>4219.3</v>
      </c>
      <c r="E35" s="27"/>
      <c r="F35" s="27"/>
      <c r="G35" s="27"/>
      <c r="H35" s="27">
        <v>4219.3</v>
      </c>
      <c r="I35" s="28">
        <f t="shared" si="24"/>
        <v>4219.3</v>
      </c>
      <c r="J35" s="28">
        <v>0</v>
      </c>
      <c r="K35" s="27"/>
      <c r="L35" s="27"/>
      <c r="M35" s="27">
        <v>4219.3</v>
      </c>
      <c r="N35" s="25">
        <v>0</v>
      </c>
      <c r="O35" s="25">
        <v>0</v>
      </c>
    </row>
    <row r="36" spans="1:15" ht="43.2" customHeight="1">
      <c r="A36" s="36" t="s">
        <v>57</v>
      </c>
      <c r="B36" s="16" t="s">
        <v>55</v>
      </c>
      <c r="C36" s="25">
        <f t="shared" si="22"/>
        <v>941.43000000000006</v>
      </c>
      <c r="D36" s="28">
        <f t="shared" si="23"/>
        <v>941.43000000000006</v>
      </c>
      <c r="E36" s="27"/>
      <c r="F36" s="27">
        <v>856.7</v>
      </c>
      <c r="G36" s="27"/>
      <c r="H36" s="27">
        <v>84.73</v>
      </c>
      <c r="I36" s="28">
        <f t="shared" si="24"/>
        <v>941.43000000000006</v>
      </c>
      <c r="J36" s="28">
        <f>J37+J38+J39+J40</f>
        <v>0</v>
      </c>
      <c r="K36" s="27">
        <v>856.7</v>
      </c>
      <c r="L36" s="27"/>
      <c r="M36" s="27">
        <v>84.73</v>
      </c>
      <c r="N36" s="25">
        <f t="shared" si="25"/>
        <v>100</v>
      </c>
      <c r="O36" s="25">
        <f t="shared" si="26"/>
        <v>100</v>
      </c>
    </row>
    <row r="37" spans="1:15" s="29" customFormat="1">
      <c r="A37" s="37" t="s">
        <v>35</v>
      </c>
      <c r="B37" s="17" t="s">
        <v>59</v>
      </c>
      <c r="C37" s="19">
        <f>E37+F37+G37+H37</f>
        <v>20811.120000000006</v>
      </c>
      <c r="D37" s="26">
        <f t="shared" si="23"/>
        <v>20811.120000000006</v>
      </c>
      <c r="E37" s="34">
        <f>E38+E39+E40+E41+E42+E43+E44+E45+E46+E47</f>
        <v>0</v>
      </c>
      <c r="F37" s="34">
        <f t="shared" ref="F37:G37" si="27">F38+F39+F40+F41+F42+F43+F44+F45+F46+F47</f>
        <v>2595.15</v>
      </c>
      <c r="G37" s="34">
        <f t="shared" si="27"/>
        <v>0</v>
      </c>
      <c r="H37" s="34">
        <f>H38+H39+H40+H41+H42+H43+H44+H45+H46+H47</f>
        <v>18215.970000000005</v>
      </c>
      <c r="I37" s="34">
        <f>J37+K37+L37+M37</f>
        <v>20717.340000000007</v>
      </c>
      <c r="J37" s="34">
        <f>J38+J39+J40+J41+J42+J43+J44+J45+J46+J47</f>
        <v>0</v>
      </c>
      <c r="K37" s="34">
        <f t="shared" ref="K37:M37" si="28">K38+K39+K40+K41+K42+K43+K44+K45+K46+K47</f>
        <v>2595.15</v>
      </c>
      <c r="L37" s="34">
        <f t="shared" si="28"/>
        <v>0</v>
      </c>
      <c r="M37" s="34">
        <f t="shared" si="28"/>
        <v>18122.190000000006</v>
      </c>
      <c r="N37" s="33">
        <f>I37/C37*100</f>
        <v>99.549375526161015</v>
      </c>
      <c r="O37" s="33">
        <f t="shared" si="26"/>
        <v>99.549375526161015</v>
      </c>
    </row>
    <row r="38" spans="1:15">
      <c r="A38" s="36" t="s">
        <v>36</v>
      </c>
      <c r="B38" s="16" t="s">
        <v>60</v>
      </c>
      <c r="C38" s="24">
        <f t="shared" ref="C38:C47" si="29">E38+F38+G38+H38</f>
        <v>178.19</v>
      </c>
      <c r="D38" s="28">
        <f t="shared" si="23"/>
        <v>178.19</v>
      </c>
      <c r="E38" s="27"/>
      <c r="F38" s="27"/>
      <c r="G38" s="27"/>
      <c r="H38" s="27">
        <v>178.19</v>
      </c>
      <c r="I38" s="31">
        <f t="shared" ref="I38:I47" si="30">J38+K38+L38+M38</f>
        <v>173.04</v>
      </c>
      <c r="J38" s="27"/>
      <c r="K38" s="27"/>
      <c r="L38" s="27"/>
      <c r="M38" s="27">
        <v>173.04</v>
      </c>
      <c r="N38" s="25">
        <f t="shared" ref="N38:N47" si="31">I38/C38*100</f>
        <v>97.109826589595372</v>
      </c>
      <c r="O38" s="25">
        <f t="shared" ref="O38:O48" si="32">I38/C38*100</f>
        <v>97.109826589595372</v>
      </c>
    </row>
    <row r="39" spans="1:15">
      <c r="A39" s="36" t="s">
        <v>81</v>
      </c>
      <c r="B39" s="16" t="s">
        <v>61</v>
      </c>
      <c r="C39" s="24">
        <f t="shared" si="29"/>
        <v>2228.39</v>
      </c>
      <c r="D39" s="28">
        <f t="shared" si="23"/>
        <v>2228.39</v>
      </c>
      <c r="E39" s="27"/>
      <c r="F39" s="27"/>
      <c r="G39" s="27"/>
      <c r="H39" s="27">
        <v>2228.39</v>
      </c>
      <c r="I39" s="31">
        <f t="shared" si="30"/>
        <v>2228.39</v>
      </c>
      <c r="J39" s="27"/>
      <c r="K39" s="27"/>
      <c r="L39" s="27"/>
      <c r="M39" s="27">
        <v>2228.39</v>
      </c>
      <c r="N39" s="25">
        <f t="shared" si="31"/>
        <v>100</v>
      </c>
      <c r="O39" s="25">
        <f t="shared" si="32"/>
        <v>100</v>
      </c>
    </row>
    <row r="40" spans="1:15">
      <c r="A40" s="36" t="s">
        <v>82</v>
      </c>
      <c r="B40" s="16" t="s">
        <v>62</v>
      </c>
      <c r="C40" s="24">
        <f t="shared" si="29"/>
        <v>10732.45</v>
      </c>
      <c r="D40" s="28">
        <f t="shared" si="23"/>
        <v>10732.45</v>
      </c>
      <c r="E40" s="27"/>
      <c r="F40" s="27"/>
      <c r="G40" s="27"/>
      <c r="H40" s="27">
        <v>10732.45</v>
      </c>
      <c r="I40" s="31">
        <f t="shared" si="30"/>
        <v>10732.45</v>
      </c>
      <c r="J40" s="27"/>
      <c r="K40" s="27"/>
      <c r="L40" s="27"/>
      <c r="M40" s="27">
        <v>10732.45</v>
      </c>
      <c r="N40" s="25">
        <f t="shared" si="31"/>
        <v>100</v>
      </c>
      <c r="O40" s="25">
        <f t="shared" si="32"/>
        <v>100</v>
      </c>
    </row>
    <row r="41" spans="1:15">
      <c r="A41" s="36" t="s">
        <v>83</v>
      </c>
      <c r="B41" s="16" t="s">
        <v>63</v>
      </c>
      <c r="C41" s="25">
        <f t="shared" si="29"/>
        <v>0</v>
      </c>
      <c r="D41" s="28">
        <f t="shared" si="23"/>
        <v>0</v>
      </c>
      <c r="E41" s="27"/>
      <c r="F41" s="27"/>
      <c r="G41" s="27"/>
      <c r="H41" s="27">
        <v>0</v>
      </c>
      <c r="I41" s="31">
        <f t="shared" si="30"/>
        <v>0</v>
      </c>
      <c r="J41" s="27"/>
      <c r="K41" s="27"/>
      <c r="L41" s="27"/>
      <c r="M41" s="27">
        <v>0</v>
      </c>
      <c r="N41" s="25">
        <v>0</v>
      </c>
      <c r="O41" s="25">
        <v>0</v>
      </c>
    </row>
    <row r="42" spans="1:15">
      <c r="A42" s="36" t="s">
        <v>84</v>
      </c>
      <c r="B42" s="16" t="s">
        <v>64</v>
      </c>
      <c r="C42" s="25">
        <f t="shared" si="29"/>
        <v>2979.85</v>
      </c>
      <c r="D42" s="28">
        <f t="shared" si="23"/>
        <v>2979.85</v>
      </c>
      <c r="E42" s="27"/>
      <c r="F42" s="27"/>
      <c r="G42" s="27"/>
      <c r="H42" s="27">
        <v>2979.85</v>
      </c>
      <c r="I42" s="31">
        <f t="shared" si="30"/>
        <v>2945.78</v>
      </c>
      <c r="J42" s="27"/>
      <c r="K42" s="27"/>
      <c r="L42" s="27"/>
      <c r="M42" s="27">
        <v>2945.78</v>
      </c>
      <c r="N42" s="32">
        <f t="shared" si="31"/>
        <v>98.856653858415697</v>
      </c>
      <c r="O42" s="32">
        <f t="shared" si="32"/>
        <v>98.856653858415697</v>
      </c>
    </row>
    <row r="43" spans="1:15">
      <c r="A43" s="36" t="s">
        <v>85</v>
      </c>
      <c r="B43" s="16" t="s">
        <v>65</v>
      </c>
      <c r="C43" s="25">
        <f t="shared" si="29"/>
        <v>716.97</v>
      </c>
      <c r="D43" s="28">
        <f t="shared" si="23"/>
        <v>716.97</v>
      </c>
      <c r="E43" s="27"/>
      <c r="F43" s="27"/>
      <c r="G43" s="27"/>
      <c r="H43" s="27">
        <v>716.97</v>
      </c>
      <c r="I43" s="31">
        <f t="shared" si="30"/>
        <v>662.41</v>
      </c>
      <c r="J43" s="27"/>
      <c r="K43" s="27"/>
      <c r="L43" s="27"/>
      <c r="M43" s="27">
        <v>662.41</v>
      </c>
      <c r="N43" s="148">
        <f t="shared" si="31"/>
        <v>92.390197637279087</v>
      </c>
      <c r="O43" s="148">
        <f t="shared" si="32"/>
        <v>92.390197637279087</v>
      </c>
    </row>
    <row r="44" spans="1:15" ht="20.399999999999999">
      <c r="A44" s="36" t="s">
        <v>86</v>
      </c>
      <c r="B44" s="16" t="s">
        <v>66</v>
      </c>
      <c r="C44" s="25">
        <f t="shared" si="29"/>
        <v>774.95</v>
      </c>
      <c r="D44" s="28">
        <f t="shared" si="23"/>
        <v>774.95</v>
      </c>
      <c r="E44" s="27"/>
      <c r="F44" s="27"/>
      <c r="G44" s="27"/>
      <c r="H44" s="27">
        <v>774.95</v>
      </c>
      <c r="I44" s="31">
        <f t="shared" si="30"/>
        <v>774.95</v>
      </c>
      <c r="J44" s="27"/>
      <c r="K44" s="27"/>
      <c r="L44" s="27"/>
      <c r="M44" s="27">
        <v>774.95</v>
      </c>
      <c r="N44" s="25">
        <f t="shared" si="31"/>
        <v>100</v>
      </c>
      <c r="O44" s="25">
        <f t="shared" si="32"/>
        <v>100</v>
      </c>
    </row>
    <row r="45" spans="1:15" ht="41.4" customHeight="1">
      <c r="A45" s="36" t="s">
        <v>87</v>
      </c>
      <c r="B45" s="16" t="s">
        <v>54</v>
      </c>
      <c r="C45" s="25">
        <f t="shared" si="29"/>
        <v>1568.73</v>
      </c>
      <c r="D45" s="28">
        <f t="shared" si="23"/>
        <v>1568.73</v>
      </c>
      <c r="E45" s="27"/>
      <c r="F45" s="27">
        <v>1045.1500000000001</v>
      </c>
      <c r="G45" s="27"/>
      <c r="H45" s="27">
        <v>523.58000000000004</v>
      </c>
      <c r="I45" s="31">
        <f>J45+K45+L45+M45</f>
        <v>1568.73</v>
      </c>
      <c r="J45" s="27"/>
      <c r="K45" s="27">
        <v>1045.1500000000001</v>
      </c>
      <c r="L45" s="27"/>
      <c r="M45" s="27">
        <v>523.58000000000004</v>
      </c>
      <c r="N45" s="25">
        <f t="shared" si="31"/>
        <v>100</v>
      </c>
      <c r="O45" s="25">
        <f t="shared" si="32"/>
        <v>100</v>
      </c>
    </row>
    <row r="46" spans="1:15" ht="0.6" customHeight="1">
      <c r="A46" s="36"/>
      <c r="B46" s="16"/>
      <c r="C46" s="25"/>
      <c r="D46" s="28"/>
      <c r="E46" s="22"/>
      <c r="F46" s="27"/>
      <c r="G46" s="27"/>
      <c r="H46" s="27"/>
      <c r="I46" s="31"/>
      <c r="J46" s="27"/>
      <c r="K46" s="27"/>
      <c r="L46" s="27"/>
      <c r="M46" s="27"/>
      <c r="N46" s="25"/>
      <c r="O46" s="25"/>
    </row>
    <row r="47" spans="1:15" ht="20.399999999999999" customHeight="1">
      <c r="A47" s="36" t="s">
        <v>88</v>
      </c>
      <c r="B47" s="16" t="s">
        <v>68</v>
      </c>
      <c r="C47" s="25">
        <f t="shared" si="29"/>
        <v>1631.59</v>
      </c>
      <c r="D47" s="28">
        <f t="shared" si="23"/>
        <v>1631.59</v>
      </c>
      <c r="E47" s="22"/>
      <c r="F47" s="27">
        <v>1550</v>
      </c>
      <c r="G47" s="27"/>
      <c r="H47" s="27">
        <v>81.59</v>
      </c>
      <c r="I47" s="31">
        <f t="shared" si="30"/>
        <v>1631.59</v>
      </c>
      <c r="J47" s="27"/>
      <c r="K47" s="27">
        <v>1550</v>
      </c>
      <c r="L47" s="27"/>
      <c r="M47" s="27">
        <v>81.59</v>
      </c>
      <c r="N47" s="25">
        <f t="shared" si="31"/>
        <v>100</v>
      </c>
      <c r="O47" s="25">
        <f t="shared" si="32"/>
        <v>100</v>
      </c>
    </row>
    <row r="48" spans="1:15" s="43" customFormat="1" ht="20.399999999999999">
      <c r="A48" s="41" t="s">
        <v>38</v>
      </c>
      <c r="B48" s="17" t="s">
        <v>69</v>
      </c>
      <c r="C48" s="19">
        <f>E48+F48+G48+H48</f>
        <v>15534.76</v>
      </c>
      <c r="D48" s="42">
        <f>C48</f>
        <v>15534.76</v>
      </c>
      <c r="E48" s="26">
        <f>E49+E51+E50+E52+E53</f>
        <v>0</v>
      </c>
      <c r="F48" s="26">
        <f t="shared" ref="F48:G48" si="33">F49+F51+F50+F52+F53</f>
        <v>3847.4</v>
      </c>
      <c r="G48" s="26">
        <f t="shared" si="33"/>
        <v>0</v>
      </c>
      <c r="H48" s="26">
        <f>H49+H51+H50+H52+H53</f>
        <v>11687.36</v>
      </c>
      <c r="I48" s="26">
        <f>J48+K48+L48+M48</f>
        <v>15423.579999999998</v>
      </c>
      <c r="J48" s="26">
        <f>J49+J50+J51+J52+J53</f>
        <v>0</v>
      </c>
      <c r="K48" s="26">
        <f>K49+K50+K51+K52+K53</f>
        <v>3847.4</v>
      </c>
      <c r="L48" s="26">
        <f t="shared" ref="L48" si="34">L49+L50+L51+L52+L53</f>
        <v>0</v>
      </c>
      <c r="M48" s="26">
        <f>M49+M50+M51+M52+M53</f>
        <v>11576.179999999998</v>
      </c>
      <c r="N48" s="19">
        <f t="shared" ref="N48" si="35">I48/C48*100</f>
        <v>99.284314659511935</v>
      </c>
      <c r="O48" s="18">
        <f t="shared" si="32"/>
        <v>99.284314659511935</v>
      </c>
    </row>
    <row r="49" spans="1:15">
      <c r="A49" s="36" t="s">
        <v>39</v>
      </c>
      <c r="B49" s="16" t="s">
        <v>70</v>
      </c>
      <c r="C49" s="25">
        <f t="shared" ref="C49:C53" si="36">E49+F49+G49+H49</f>
        <v>5198.05</v>
      </c>
      <c r="D49" s="40">
        <f t="shared" ref="D49:D53" si="37">C49</f>
        <v>5198.05</v>
      </c>
      <c r="E49" s="39"/>
      <c r="F49" s="39"/>
      <c r="G49" s="39"/>
      <c r="H49" s="39">
        <v>5198.05</v>
      </c>
      <c r="I49" s="28">
        <f t="shared" ref="I49:I53" si="38">J49+K49+L49+M49</f>
        <v>5172.6899999999996</v>
      </c>
      <c r="J49" s="22"/>
      <c r="K49" s="39"/>
      <c r="L49" s="39"/>
      <c r="M49" s="39">
        <v>5172.6899999999996</v>
      </c>
      <c r="N49" s="147">
        <f t="shared" ref="N49:N53" si="39">I49/C49*100</f>
        <v>99.51212473908484</v>
      </c>
      <c r="O49" s="148">
        <f t="shared" ref="O49:O54" si="40">I49/C49*100</f>
        <v>99.51212473908484</v>
      </c>
    </row>
    <row r="50" spans="1:15">
      <c r="A50" s="36" t="s">
        <v>90</v>
      </c>
      <c r="B50" s="16" t="s">
        <v>71</v>
      </c>
      <c r="C50" s="25">
        <f t="shared" si="36"/>
        <v>2628.45</v>
      </c>
      <c r="D50" s="40">
        <f t="shared" si="37"/>
        <v>2628.45</v>
      </c>
      <c r="E50" s="39"/>
      <c r="F50" s="39"/>
      <c r="G50" s="39"/>
      <c r="H50" s="39">
        <v>2628.45</v>
      </c>
      <c r="I50" s="28">
        <f t="shared" si="38"/>
        <v>2568.4499999999998</v>
      </c>
      <c r="J50" s="22"/>
      <c r="K50" s="39"/>
      <c r="L50" s="39"/>
      <c r="M50" s="39">
        <v>2568.4499999999998</v>
      </c>
      <c r="N50" s="147">
        <f t="shared" si="39"/>
        <v>97.717285852879073</v>
      </c>
      <c r="O50" s="148">
        <f t="shared" si="40"/>
        <v>97.717285852879073</v>
      </c>
    </row>
    <row r="51" spans="1:15">
      <c r="A51" s="36" t="s">
        <v>91</v>
      </c>
      <c r="B51" s="16" t="s">
        <v>72</v>
      </c>
      <c r="C51" s="25">
        <f t="shared" si="36"/>
        <v>250.3</v>
      </c>
      <c r="D51" s="40">
        <f t="shared" si="37"/>
        <v>250.3</v>
      </c>
      <c r="E51" s="39"/>
      <c r="F51" s="39"/>
      <c r="G51" s="39"/>
      <c r="H51" s="39">
        <v>250.3</v>
      </c>
      <c r="I51" s="28">
        <f t="shared" si="38"/>
        <v>224.48</v>
      </c>
      <c r="J51" s="22"/>
      <c r="K51" s="39"/>
      <c r="L51" s="39"/>
      <c r="M51" s="39">
        <v>224.48</v>
      </c>
      <c r="N51" s="21">
        <f t="shared" si="39"/>
        <v>89.684378745505384</v>
      </c>
      <c r="O51" s="25">
        <f t="shared" si="40"/>
        <v>89.684378745505384</v>
      </c>
    </row>
    <row r="52" spans="1:15" ht="40.799999999999997">
      <c r="A52" s="36" t="s">
        <v>92</v>
      </c>
      <c r="B52" s="16" t="s">
        <v>73</v>
      </c>
      <c r="C52" s="25">
        <f t="shared" si="36"/>
        <v>7194.8</v>
      </c>
      <c r="D52" s="40">
        <f t="shared" si="37"/>
        <v>7194.8</v>
      </c>
      <c r="E52" s="39"/>
      <c r="F52" s="39">
        <v>3597.4</v>
      </c>
      <c r="G52" s="39"/>
      <c r="H52" s="39">
        <v>3597.4</v>
      </c>
      <c r="I52" s="28">
        <f t="shared" si="38"/>
        <v>7194.8</v>
      </c>
      <c r="J52" s="22"/>
      <c r="K52" s="39">
        <v>3597.4</v>
      </c>
      <c r="L52" s="39"/>
      <c r="M52" s="39">
        <v>3597.4</v>
      </c>
      <c r="N52" s="21">
        <f t="shared" si="39"/>
        <v>100</v>
      </c>
      <c r="O52" s="25">
        <f t="shared" si="40"/>
        <v>100</v>
      </c>
    </row>
    <row r="53" spans="1:15" ht="30.6">
      <c r="A53" s="36" t="s">
        <v>93</v>
      </c>
      <c r="B53" s="16" t="s">
        <v>74</v>
      </c>
      <c r="C53" s="25">
        <f t="shared" si="36"/>
        <v>263.16000000000003</v>
      </c>
      <c r="D53" s="40">
        <f t="shared" si="37"/>
        <v>263.16000000000003</v>
      </c>
      <c r="E53" s="39"/>
      <c r="F53" s="39">
        <v>250</v>
      </c>
      <c r="G53" s="39"/>
      <c r="H53" s="39">
        <v>13.16</v>
      </c>
      <c r="I53" s="28">
        <f t="shared" si="38"/>
        <v>263.16000000000003</v>
      </c>
      <c r="J53" s="22"/>
      <c r="K53" s="39">
        <v>250</v>
      </c>
      <c r="L53" s="39"/>
      <c r="M53" s="39">
        <v>13.16</v>
      </c>
      <c r="N53" s="21">
        <f t="shared" si="39"/>
        <v>100</v>
      </c>
      <c r="O53" s="25">
        <f t="shared" si="40"/>
        <v>100</v>
      </c>
    </row>
    <row r="54" spans="1:15" s="29" customFormat="1">
      <c r="A54" s="37" t="s">
        <v>94</v>
      </c>
      <c r="B54" s="17" t="s">
        <v>75</v>
      </c>
      <c r="C54" s="19">
        <f>E54+F54+G54+H54</f>
        <v>682.68000000000006</v>
      </c>
      <c r="D54" s="45">
        <f>C54</f>
        <v>682.68000000000006</v>
      </c>
      <c r="E54" s="34">
        <f>E55+E56</f>
        <v>0</v>
      </c>
      <c r="F54" s="34">
        <f t="shared" ref="F54:G54" si="41">F55+F56</f>
        <v>0</v>
      </c>
      <c r="G54" s="34">
        <f t="shared" si="41"/>
        <v>0</v>
      </c>
      <c r="H54" s="34">
        <f>H55+H56</f>
        <v>682.68000000000006</v>
      </c>
      <c r="I54" s="34">
        <f>J54+K54+L54+M54</f>
        <v>682.68000000000006</v>
      </c>
      <c r="J54" s="34">
        <f>J55+J56</f>
        <v>0</v>
      </c>
      <c r="K54" s="34">
        <f t="shared" ref="K54:M54" si="42">K55+K56</f>
        <v>0</v>
      </c>
      <c r="L54" s="34">
        <f t="shared" si="42"/>
        <v>0</v>
      </c>
      <c r="M54" s="34">
        <f t="shared" si="42"/>
        <v>682.68000000000006</v>
      </c>
      <c r="N54" s="19">
        <f t="shared" ref="N54" si="43">I54/C54*100</f>
        <v>100</v>
      </c>
      <c r="O54" s="18">
        <f t="shared" si="40"/>
        <v>100</v>
      </c>
    </row>
    <row r="55" spans="1:15">
      <c r="A55" s="36" t="s">
        <v>95</v>
      </c>
      <c r="B55" s="16" t="s">
        <v>76</v>
      </c>
      <c r="C55" s="25">
        <f t="shared" ref="C55:C56" si="44">E55+F55+G55+H55</f>
        <v>145.1</v>
      </c>
      <c r="D55" s="44">
        <f t="shared" ref="D55:D56" si="45">C55</f>
        <v>145.1</v>
      </c>
      <c r="E55" s="39"/>
      <c r="F55" s="39"/>
      <c r="G55" s="39"/>
      <c r="H55" s="39">
        <v>145.1</v>
      </c>
      <c r="I55" s="44">
        <f t="shared" ref="I55:I56" si="46">J55+K55+L55+M55</f>
        <v>145.1</v>
      </c>
      <c r="J55" s="39"/>
      <c r="K55" s="39"/>
      <c r="L55" s="39"/>
      <c r="M55" s="39">
        <v>145.1</v>
      </c>
      <c r="N55" s="21">
        <f t="shared" ref="N55:N56" si="47">I55/C55*100</f>
        <v>100</v>
      </c>
      <c r="O55" s="25">
        <f t="shared" ref="O55:O57" si="48">I55/C55*100</f>
        <v>100</v>
      </c>
    </row>
    <row r="56" spans="1:15" ht="20.399999999999999">
      <c r="A56" s="36" t="s">
        <v>96</v>
      </c>
      <c r="B56" s="16" t="s">
        <v>77</v>
      </c>
      <c r="C56" s="25">
        <f t="shared" si="44"/>
        <v>537.58000000000004</v>
      </c>
      <c r="D56" s="44">
        <f t="shared" si="45"/>
        <v>537.58000000000004</v>
      </c>
      <c r="E56" s="39"/>
      <c r="F56" s="39"/>
      <c r="G56" s="39"/>
      <c r="H56" s="39">
        <v>537.58000000000004</v>
      </c>
      <c r="I56" s="44">
        <f t="shared" si="46"/>
        <v>537.58000000000004</v>
      </c>
      <c r="J56" s="39"/>
      <c r="K56" s="39"/>
      <c r="L56" s="39"/>
      <c r="M56" s="39">
        <v>537.58000000000004</v>
      </c>
      <c r="N56" s="21">
        <f t="shared" si="47"/>
        <v>100</v>
      </c>
      <c r="O56" s="25">
        <f t="shared" si="48"/>
        <v>100</v>
      </c>
    </row>
    <row r="57" spans="1:15" s="29" customFormat="1">
      <c r="A57" s="37" t="s">
        <v>97</v>
      </c>
      <c r="B57" s="17" t="s">
        <v>78</v>
      </c>
      <c r="C57" s="19">
        <f>E57+F57+G57+H57</f>
        <v>182.3</v>
      </c>
      <c r="D57" s="26">
        <f>C57</f>
        <v>182.3</v>
      </c>
      <c r="E57" s="26">
        <f>E58+E59</f>
        <v>0</v>
      </c>
      <c r="F57" s="26">
        <f t="shared" ref="F57:G57" si="49">F58+F59</f>
        <v>0</v>
      </c>
      <c r="G57" s="26">
        <f t="shared" si="49"/>
        <v>0</v>
      </c>
      <c r="H57" s="26">
        <f>H58+H60</f>
        <v>182.3</v>
      </c>
      <c r="I57" s="26">
        <f>J57+K57+L57+M57</f>
        <v>182.3</v>
      </c>
      <c r="J57" s="26">
        <f>J58+J59</f>
        <v>0</v>
      </c>
      <c r="K57" s="26">
        <f t="shared" ref="K57:L57" si="50">K58+K59</f>
        <v>0</v>
      </c>
      <c r="L57" s="26">
        <f t="shared" si="50"/>
        <v>0</v>
      </c>
      <c r="M57" s="26">
        <f>M58+M60</f>
        <v>182.3</v>
      </c>
      <c r="N57" s="19">
        <f t="shared" ref="N57:N58" si="51">I57/C57*100</f>
        <v>100</v>
      </c>
      <c r="O57" s="19">
        <f t="shared" si="48"/>
        <v>100</v>
      </c>
    </row>
    <row r="58" spans="1:15" ht="13.95" customHeight="1">
      <c r="A58" s="36" t="s">
        <v>98</v>
      </c>
      <c r="B58" s="16" t="s">
        <v>79</v>
      </c>
      <c r="C58" s="39">
        <f>H58</f>
        <v>162.30000000000001</v>
      </c>
      <c r="D58" s="39">
        <f>C58</f>
        <v>162.30000000000001</v>
      </c>
      <c r="E58" s="39"/>
      <c r="F58" s="39"/>
      <c r="G58" s="39"/>
      <c r="H58" s="39">
        <v>162.30000000000001</v>
      </c>
      <c r="I58" s="39">
        <f>M58</f>
        <v>162.30000000000001</v>
      </c>
      <c r="J58" s="39"/>
      <c r="K58" s="39"/>
      <c r="L58" s="39"/>
      <c r="M58" s="39">
        <v>162.30000000000001</v>
      </c>
      <c r="N58" s="21">
        <f t="shared" si="51"/>
        <v>100</v>
      </c>
      <c r="O58" s="25">
        <f t="shared" ref="O58" si="52">I58/C58*100</f>
        <v>100</v>
      </c>
    </row>
    <row r="59" spans="1:15" ht="20.399999999999999" hidden="1">
      <c r="A59" s="36" t="s">
        <v>99</v>
      </c>
      <c r="B59" s="16" t="s">
        <v>80</v>
      </c>
      <c r="C59" s="14"/>
      <c r="D59" s="15"/>
      <c r="E59" s="22"/>
      <c r="F59" s="22"/>
      <c r="G59" s="22"/>
      <c r="H59" s="22"/>
      <c r="I59" s="23"/>
      <c r="J59" s="22"/>
      <c r="K59" s="22"/>
      <c r="L59" s="22"/>
      <c r="M59" s="22"/>
      <c r="N59" s="22"/>
      <c r="O59" s="22"/>
    </row>
    <row r="60" spans="1:15" ht="20.399999999999999">
      <c r="A60" s="38" t="s">
        <v>99</v>
      </c>
      <c r="B60" s="16" t="s">
        <v>222</v>
      </c>
      <c r="C60" s="39">
        <f>D60</f>
        <v>20</v>
      </c>
      <c r="D60" s="39">
        <f>H60</f>
        <v>20</v>
      </c>
      <c r="E60" s="39"/>
      <c r="F60" s="39"/>
      <c r="G60" s="39"/>
      <c r="H60" s="39">
        <v>20</v>
      </c>
      <c r="I60" s="39">
        <f>M60</f>
        <v>20</v>
      </c>
      <c r="J60" s="39"/>
      <c r="K60" s="39"/>
      <c r="L60" s="39"/>
      <c r="M60" s="39">
        <v>20</v>
      </c>
      <c r="N60" s="21">
        <f t="shared" ref="N60" si="53">I60/C60*100</f>
        <v>100</v>
      </c>
      <c r="O60" s="25">
        <f t="shared" ref="O60" si="54">I60/C60*100</f>
        <v>100</v>
      </c>
    </row>
  </sheetData>
  <mergeCells count="53">
    <mergeCell ref="B9:O9"/>
    <mergeCell ref="B10:B14"/>
    <mergeCell ref="C10:O10"/>
    <mergeCell ref="C11:H11"/>
    <mergeCell ref="C12:H12"/>
    <mergeCell ref="I11:O11"/>
    <mergeCell ref="I12:O12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C16:C17"/>
    <mergeCell ref="D16:D17"/>
    <mergeCell ref="E16:E17"/>
    <mergeCell ref="F16:F17"/>
    <mergeCell ref="G16:G17"/>
    <mergeCell ref="B1:O1"/>
    <mergeCell ref="B2:O2"/>
    <mergeCell ref="B3:O3"/>
    <mergeCell ref="B19:B20"/>
    <mergeCell ref="I19:I20"/>
    <mergeCell ref="J19:J20"/>
    <mergeCell ref="K19:K20"/>
    <mergeCell ref="L19:L20"/>
    <mergeCell ref="M19:M20"/>
    <mergeCell ref="N19:N20"/>
    <mergeCell ref="C19:C20"/>
    <mergeCell ref="J16:J17"/>
    <mergeCell ref="K16:K17"/>
    <mergeCell ref="H16:H17"/>
    <mergeCell ref="I16:I17"/>
    <mergeCell ref="L16:L17"/>
    <mergeCell ref="A19:A20"/>
    <mergeCell ref="O19:O20"/>
    <mergeCell ref="B27:O27"/>
    <mergeCell ref="B5:O5"/>
    <mergeCell ref="D19:D20"/>
    <mergeCell ref="E19:E20"/>
    <mergeCell ref="F19:F20"/>
    <mergeCell ref="G19:G20"/>
    <mergeCell ref="H19:H20"/>
    <mergeCell ref="B18:O18"/>
    <mergeCell ref="M16:M17"/>
    <mergeCell ref="N16:N17"/>
    <mergeCell ref="O16:O17"/>
    <mergeCell ref="M13:M14"/>
    <mergeCell ref="N13:N14"/>
    <mergeCell ref="O13:O1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120" zoomScaleNormal="130" zoomScaleSheetLayoutView="120" workbookViewId="0">
      <selection activeCell="A48" sqref="A48:C48"/>
    </sheetView>
  </sheetViews>
  <sheetFormatPr defaultRowHeight="14.4"/>
  <cols>
    <col min="1" max="1" width="4.109375" customWidth="1"/>
    <col min="2" max="2" width="46.109375" customWidth="1"/>
    <col min="3" max="3" width="55.44140625" style="74" customWidth="1"/>
    <col min="4" max="5" width="8.88671875" hidden="1" customWidth="1"/>
  </cols>
  <sheetData>
    <row r="1" spans="1:3" ht="15.6">
      <c r="B1" s="166" t="s">
        <v>100</v>
      </c>
      <c r="C1" s="166"/>
    </row>
    <row r="2" spans="1:3" ht="12.6" customHeight="1">
      <c r="B2" s="212" t="s">
        <v>105</v>
      </c>
      <c r="C2" s="212"/>
    </row>
    <row r="3" spans="1:3" ht="15.6">
      <c r="B3" s="213" t="s">
        <v>224</v>
      </c>
      <c r="C3" s="213"/>
    </row>
    <row r="4" spans="1:3" ht="18">
      <c r="B4" s="207" t="s">
        <v>102</v>
      </c>
      <c r="C4" s="207"/>
    </row>
    <row r="5" spans="1:3" ht="15.6">
      <c r="B5" s="214" t="s">
        <v>101</v>
      </c>
      <c r="C5" s="214"/>
    </row>
    <row r="6" spans="1:3">
      <c r="A6" s="80"/>
      <c r="B6" s="165" t="s">
        <v>19</v>
      </c>
      <c r="C6" s="165"/>
    </row>
    <row r="7" spans="1:3" ht="14.4" customHeight="1">
      <c r="A7" s="162" t="s">
        <v>103</v>
      </c>
      <c r="B7" s="208" t="s">
        <v>26</v>
      </c>
      <c r="C7" s="209"/>
    </row>
    <row r="8" spans="1:3" ht="7.95" customHeight="1">
      <c r="A8" s="163"/>
      <c r="B8" s="210"/>
      <c r="C8" s="211"/>
    </row>
    <row r="9" spans="1:3" ht="21.6">
      <c r="A9" s="36"/>
      <c r="B9" s="76" t="s">
        <v>128</v>
      </c>
      <c r="C9" s="78" t="s">
        <v>125</v>
      </c>
    </row>
    <row r="10" spans="1:3" ht="10.95" customHeight="1">
      <c r="A10" s="36" t="s">
        <v>31</v>
      </c>
      <c r="B10" s="205" t="s">
        <v>37</v>
      </c>
      <c r="C10" s="206"/>
    </row>
    <row r="11" spans="1:3" ht="30.6">
      <c r="A11" s="36"/>
      <c r="B11" s="50" t="s">
        <v>40</v>
      </c>
      <c r="C11" s="82" t="s">
        <v>225</v>
      </c>
    </row>
    <row r="12" spans="1:3" ht="37.200000000000003" customHeight="1">
      <c r="A12" s="36"/>
      <c r="B12" s="50" t="s">
        <v>220</v>
      </c>
      <c r="C12" s="160" t="s">
        <v>226</v>
      </c>
    </row>
    <row r="13" spans="1:3">
      <c r="A13" s="36"/>
      <c r="B13" s="203" t="s">
        <v>20</v>
      </c>
      <c r="C13" s="204"/>
    </row>
    <row r="14" spans="1:3" ht="13.2" customHeight="1">
      <c r="A14" s="37" t="s">
        <v>103</v>
      </c>
      <c r="B14" s="205" t="s">
        <v>43</v>
      </c>
      <c r="C14" s="206"/>
    </row>
    <row r="15" spans="1:3" ht="24" customHeight="1">
      <c r="A15" s="36"/>
      <c r="B15" s="50" t="s">
        <v>45</v>
      </c>
      <c r="C15" s="77" t="s">
        <v>130</v>
      </c>
    </row>
    <row r="16" spans="1:3" ht="24" customHeight="1">
      <c r="A16" s="36"/>
      <c r="B16" s="50" t="s">
        <v>47</v>
      </c>
      <c r="C16" s="77" t="s">
        <v>131</v>
      </c>
    </row>
    <row r="17" spans="1:3" ht="11.4" customHeight="1">
      <c r="A17" s="36"/>
      <c r="B17" s="50" t="s">
        <v>48</v>
      </c>
      <c r="C17" s="78" t="s">
        <v>132</v>
      </c>
    </row>
    <row r="18" spans="1:3" ht="20.399999999999999" customHeight="1">
      <c r="A18" s="37" t="s">
        <v>31</v>
      </c>
      <c r="B18" s="205" t="s">
        <v>50</v>
      </c>
      <c r="C18" s="206"/>
    </row>
    <row r="19" spans="1:3">
      <c r="A19" s="36"/>
      <c r="B19" s="51" t="s">
        <v>52</v>
      </c>
      <c r="C19" s="51" t="s">
        <v>52</v>
      </c>
    </row>
    <row r="20" spans="1:3">
      <c r="A20" s="36"/>
      <c r="B20" s="51" t="s">
        <v>53</v>
      </c>
      <c r="C20" s="51" t="s">
        <v>53</v>
      </c>
    </row>
    <row r="21" spans="1:3" ht="21" hidden="1" customHeight="1">
      <c r="A21" s="36"/>
      <c r="B21" s="51" t="s">
        <v>54</v>
      </c>
      <c r="C21" s="73"/>
    </row>
    <row r="22" spans="1:3" ht="34.200000000000003" customHeight="1">
      <c r="A22" s="36"/>
      <c r="B22" s="51" t="s">
        <v>221</v>
      </c>
      <c r="C22" s="77" t="s">
        <v>227</v>
      </c>
    </row>
    <row r="23" spans="1:3" ht="30.6" customHeight="1">
      <c r="A23" s="36"/>
      <c r="B23" s="51" t="s">
        <v>55</v>
      </c>
      <c r="C23" s="77" t="s">
        <v>229</v>
      </c>
    </row>
    <row r="24" spans="1:3" ht="10.199999999999999" customHeight="1">
      <c r="A24" s="37" t="s">
        <v>35</v>
      </c>
      <c r="B24" s="205" t="s">
        <v>59</v>
      </c>
      <c r="C24" s="206"/>
    </row>
    <row r="25" spans="1:3">
      <c r="A25" s="36"/>
      <c r="B25" s="51" t="s">
        <v>60</v>
      </c>
      <c r="C25" s="77" t="s">
        <v>134</v>
      </c>
    </row>
    <row r="26" spans="1:3" ht="20.399999999999999">
      <c r="A26" s="36"/>
      <c r="B26" s="51" t="s">
        <v>61</v>
      </c>
      <c r="C26" s="77" t="s">
        <v>230</v>
      </c>
    </row>
    <row r="27" spans="1:3">
      <c r="A27" s="36"/>
      <c r="B27" s="51" t="s">
        <v>62</v>
      </c>
      <c r="C27" s="51" t="s">
        <v>62</v>
      </c>
    </row>
    <row r="28" spans="1:3">
      <c r="A28" s="36"/>
      <c r="B28" s="51" t="s">
        <v>63</v>
      </c>
      <c r="C28" s="75" t="s">
        <v>231</v>
      </c>
    </row>
    <row r="29" spans="1:3" ht="30.6">
      <c r="A29" s="36"/>
      <c r="B29" s="51" t="s">
        <v>64</v>
      </c>
      <c r="C29" s="77" t="s">
        <v>232</v>
      </c>
    </row>
    <row r="30" spans="1:3" ht="21" customHeight="1">
      <c r="A30" s="36"/>
      <c r="B30" s="51" t="s">
        <v>65</v>
      </c>
      <c r="C30" s="77" t="s">
        <v>137</v>
      </c>
    </row>
    <row r="31" spans="1:3" ht="33" customHeight="1">
      <c r="A31" s="36"/>
      <c r="B31" s="51" t="s">
        <v>66</v>
      </c>
      <c r="C31" s="77" t="s">
        <v>138</v>
      </c>
    </row>
    <row r="32" spans="1:3" ht="49.8" customHeight="1">
      <c r="A32" s="36"/>
      <c r="B32" s="51" t="s">
        <v>54</v>
      </c>
      <c r="C32" s="118" t="s">
        <v>233</v>
      </c>
    </row>
    <row r="33" spans="1:3" ht="32.4" hidden="1" customHeight="1">
      <c r="A33" s="36"/>
      <c r="B33" s="51"/>
      <c r="C33" s="77"/>
    </row>
    <row r="34" spans="1:3" ht="48.6" customHeight="1">
      <c r="A34" s="36"/>
      <c r="B34" s="51" t="s">
        <v>68</v>
      </c>
      <c r="C34" s="77" t="s">
        <v>234</v>
      </c>
    </row>
    <row r="35" spans="1:3" ht="31.95" customHeight="1">
      <c r="A35" s="41" t="s">
        <v>38</v>
      </c>
      <c r="B35" s="205" t="s">
        <v>69</v>
      </c>
      <c r="C35" s="206"/>
    </row>
    <row r="36" spans="1:3">
      <c r="A36" s="36"/>
      <c r="B36" s="51" t="s">
        <v>70</v>
      </c>
      <c r="C36" s="142" t="s">
        <v>213</v>
      </c>
    </row>
    <row r="37" spans="1:3">
      <c r="A37" s="36"/>
      <c r="B37" s="51" t="s">
        <v>71</v>
      </c>
      <c r="C37" s="142" t="s">
        <v>216</v>
      </c>
    </row>
    <row r="38" spans="1:3" ht="41.25" customHeight="1">
      <c r="A38" s="36"/>
      <c r="B38" s="51" t="s">
        <v>72</v>
      </c>
      <c r="C38" s="142" t="s">
        <v>214</v>
      </c>
    </row>
    <row r="39" spans="1:3" ht="70.5" customHeight="1">
      <c r="A39" s="36"/>
      <c r="B39" s="51" t="s">
        <v>73</v>
      </c>
      <c r="C39" s="16" t="s">
        <v>215</v>
      </c>
    </row>
    <row r="40" spans="1:3" ht="93" customHeight="1">
      <c r="A40" s="36"/>
      <c r="B40" s="51" t="s">
        <v>74</v>
      </c>
      <c r="C40" s="143" t="s">
        <v>217</v>
      </c>
    </row>
    <row r="41" spans="1:3" ht="20.399999999999999" customHeight="1">
      <c r="A41" s="37" t="s">
        <v>94</v>
      </c>
      <c r="B41" s="205" t="s">
        <v>75</v>
      </c>
      <c r="C41" s="206"/>
    </row>
    <row r="42" spans="1:3" ht="20.399999999999999">
      <c r="A42" s="36"/>
      <c r="B42" s="51" t="s">
        <v>76</v>
      </c>
      <c r="C42" s="78" t="s">
        <v>143</v>
      </c>
    </row>
    <row r="43" spans="1:3" ht="21" customHeight="1">
      <c r="A43" s="36"/>
      <c r="B43" s="51" t="s">
        <v>77</v>
      </c>
      <c r="C43" s="78" t="s">
        <v>126</v>
      </c>
    </row>
    <row r="44" spans="1:3">
      <c r="A44" s="37" t="s">
        <v>97</v>
      </c>
      <c r="B44" s="205" t="s">
        <v>78</v>
      </c>
      <c r="C44" s="206"/>
    </row>
    <row r="45" spans="1:3" ht="20.399999999999999">
      <c r="A45" s="36"/>
      <c r="B45" s="51" t="s">
        <v>79</v>
      </c>
      <c r="C45" s="77" t="s">
        <v>142</v>
      </c>
    </row>
    <row r="46" spans="1:3" ht="25.2" customHeight="1">
      <c r="B46" s="51" t="s">
        <v>222</v>
      </c>
      <c r="C46" s="77" t="s">
        <v>222</v>
      </c>
    </row>
    <row r="47" spans="1:3" ht="13.95" customHeight="1">
      <c r="A47" s="202" t="s">
        <v>223</v>
      </c>
      <c r="B47" s="202"/>
      <c r="C47" s="202"/>
    </row>
    <row r="48" spans="1:3" ht="15.6">
      <c r="A48" s="166" t="s">
        <v>127</v>
      </c>
      <c r="B48" s="166"/>
      <c r="C48" s="166"/>
    </row>
    <row r="49" spans="1:1" ht="15.6" hidden="1">
      <c r="A49" s="49" t="s">
        <v>104</v>
      </c>
    </row>
  </sheetData>
  <mergeCells count="18">
    <mergeCell ref="B1:C1"/>
    <mergeCell ref="B2:C2"/>
    <mergeCell ref="B3:C3"/>
    <mergeCell ref="B5:C5"/>
    <mergeCell ref="B10:C10"/>
    <mergeCell ref="A47:C47"/>
    <mergeCell ref="A48:C48"/>
    <mergeCell ref="B13:C13"/>
    <mergeCell ref="B44:C44"/>
    <mergeCell ref="B4:C4"/>
    <mergeCell ref="B14:C14"/>
    <mergeCell ref="B18:C18"/>
    <mergeCell ref="B24:C24"/>
    <mergeCell ref="B35:C35"/>
    <mergeCell ref="B41:C41"/>
    <mergeCell ref="B6:C6"/>
    <mergeCell ref="B7:C8"/>
    <mergeCell ref="A7:A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topLeftCell="A7" zoomScale="120" zoomScaleNormal="110" zoomScaleSheetLayoutView="120" workbookViewId="0">
      <pane xSplit="4" ySplit="9" topLeftCell="E16" activePane="bottomRight" state="frozen"/>
      <selection activeCell="A7" sqref="A7"/>
      <selection pane="topRight" activeCell="E7" sqref="E7"/>
      <selection pane="bottomLeft" activeCell="A16" sqref="A16"/>
      <selection pane="bottomRight" activeCell="A34" sqref="A34"/>
    </sheetView>
  </sheetViews>
  <sheetFormatPr defaultRowHeight="14.4"/>
  <cols>
    <col min="1" max="1" width="53.44140625" customWidth="1"/>
    <col min="5" max="6" width="5.109375" customWidth="1"/>
    <col min="7" max="7" width="7.33203125" customWidth="1"/>
    <col min="8" max="17" width="5.109375" customWidth="1"/>
    <col min="18" max="18" width="9.109375" customWidth="1"/>
    <col min="19" max="19" width="8.88671875" customWidth="1"/>
  </cols>
  <sheetData>
    <row r="1" spans="1:19">
      <c r="A1" s="171" t="s">
        <v>106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5.6">
      <c r="A4" s="166" t="s">
        <v>107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31.2" customHeight="1">
      <c r="A5" s="52"/>
      <c r="B5" s="254" t="s">
        <v>124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</row>
    <row r="6" spans="1:19">
      <c r="A6" s="249" t="s">
        <v>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5" thickBot="1">
      <c r="A7" s="1"/>
    </row>
    <row r="8" spans="1:19" ht="15" thickBot="1">
      <c r="A8" s="53" t="s">
        <v>108</v>
      </c>
      <c r="B8" s="255" t="s">
        <v>148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</row>
    <row r="9" spans="1:19" ht="15" customHeight="1" thickBot="1">
      <c r="A9" s="54" t="s">
        <v>109</v>
      </c>
      <c r="B9" s="252" t="s">
        <v>144</v>
      </c>
      <c r="C9" s="257"/>
      <c r="D9" s="253"/>
      <c r="E9" s="252" t="s">
        <v>145</v>
      </c>
      <c r="F9" s="257"/>
      <c r="G9" s="257"/>
      <c r="H9" s="257"/>
      <c r="I9" s="253"/>
      <c r="J9" s="252" t="s">
        <v>146</v>
      </c>
      <c r="K9" s="257"/>
      <c r="L9" s="257"/>
      <c r="M9" s="257"/>
      <c r="N9" s="257"/>
      <c r="O9" s="253"/>
      <c r="P9" s="258" t="s">
        <v>147</v>
      </c>
      <c r="Q9" s="259"/>
      <c r="R9" s="259"/>
      <c r="S9" s="260"/>
    </row>
    <row r="10" spans="1:19" ht="22.2" thickBot="1">
      <c r="A10" s="55"/>
      <c r="B10" s="56" t="s">
        <v>110</v>
      </c>
      <c r="C10" s="56" t="s">
        <v>111</v>
      </c>
      <c r="D10" s="57" t="s">
        <v>112</v>
      </c>
      <c r="E10" s="252" t="s">
        <v>110</v>
      </c>
      <c r="F10" s="253"/>
      <c r="G10" s="56" t="s">
        <v>111</v>
      </c>
      <c r="H10" s="252" t="s">
        <v>112</v>
      </c>
      <c r="I10" s="253"/>
      <c r="J10" s="252" t="s">
        <v>110</v>
      </c>
      <c r="K10" s="253"/>
      <c r="L10" s="252" t="s">
        <v>111</v>
      </c>
      <c r="M10" s="253"/>
      <c r="N10" s="252" t="s">
        <v>112</v>
      </c>
      <c r="O10" s="253"/>
      <c r="P10" s="252" t="s">
        <v>110</v>
      </c>
      <c r="Q10" s="253"/>
      <c r="R10" s="56" t="s">
        <v>111</v>
      </c>
      <c r="S10" s="56" t="s">
        <v>112</v>
      </c>
    </row>
    <row r="11" spans="1:19" ht="15" thickBot="1">
      <c r="A11" s="13">
        <v>1</v>
      </c>
      <c r="B11" s="5">
        <v>2</v>
      </c>
      <c r="C11" s="5">
        <v>3</v>
      </c>
      <c r="D11" s="5">
        <v>4</v>
      </c>
      <c r="E11" s="250">
        <v>5</v>
      </c>
      <c r="F11" s="251"/>
      <c r="G11" s="5">
        <v>6</v>
      </c>
      <c r="H11" s="250">
        <v>7</v>
      </c>
      <c r="I11" s="251"/>
      <c r="J11" s="250">
        <v>8</v>
      </c>
      <c r="K11" s="251"/>
      <c r="L11" s="250">
        <v>9</v>
      </c>
      <c r="M11" s="251"/>
      <c r="N11" s="250">
        <v>10</v>
      </c>
      <c r="O11" s="251"/>
      <c r="P11" s="250">
        <v>11</v>
      </c>
      <c r="Q11" s="251"/>
      <c r="R11" s="5">
        <v>12</v>
      </c>
      <c r="S11" s="5">
        <v>13</v>
      </c>
    </row>
    <row r="12" spans="1:19">
      <c r="A12" s="58" t="s">
        <v>113</v>
      </c>
      <c r="B12" s="243">
        <f>B16+B19+B24+B26+B30+B34+B40+B51+B57+B60</f>
        <v>62484.63</v>
      </c>
      <c r="C12" s="243">
        <f>C16+C19+C24+C26+C30+C34+C40+C51+C57+C60</f>
        <v>62019.340000000011</v>
      </c>
      <c r="D12" s="246">
        <f>C12/B12</f>
        <v>0.99255352876379377</v>
      </c>
      <c r="E12" s="237">
        <f>E16+E19+E24+E26+E30+E34+E40+E51+E57+E60</f>
        <v>67987.67</v>
      </c>
      <c r="F12" s="238"/>
      <c r="G12" s="243">
        <f>G16+G19+G26+G30+G34+G40+G51+G57+G60</f>
        <v>67739.17</v>
      </c>
      <c r="H12" s="229">
        <f>(G12/E12)*100%</f>
        <v>0.99634492548428266</v>
      </c>
      <c r="I12" s="230"/>
      <c r="J12" s="237"/>
      <c r="K12" s="238"/>
      <c r="L12" s="237"/>
      <c r="M12" s="238"/>
      <c r="N12" s="237"/>
      <c r="O12" s="238"/>
      <c r="P12" s="237"/>
      <c r="Q12" s="238"/>
      <c r="R12" s="243"/>
      <c r="S12" s="243"/>
    </row>
    <row r="13" spans="1:19" ht="13.2" customHeight="1">
      <c r="A13" s="58" t="s">
        <v>18</v>
      </c>
      <c r="B13" s="244"/>
      <c r="C13" s="244"/>
      <c r="D13" s="247"/>
      <c r="E13" s="239"/>
      <c r="F13" s="240"/>
      <c r="G13" s="244"/>
      <c r="H13" s="231"/>
      <c r="I13" s="232"/>
      <c r="J13" s="239"/>
      <c r="K13" s="240"/>
      <c r="L13" s="239"/>
      <c r="M13" s="240"/>
      <c r="N13" s="239"/>
      <c r="O13" s="240"/>
      <c r="P13" s="239"/>
      <c r="Q13" s="240"/>
      <c r="R13" s="244"/>
      <c r="S13" s="244"/>
    </row>
    <row r="14" spans="1:19" ht="13.2" customHeight="1" thickBot="1">
      <c r="A14" s="59" t="s">
        <v>114</v>
      </c>
      <c r="B14" s="245"/>
      <c r="C14" s="245"/>
      <c r="D14" s="248"/>
      <c r="E14" s="241"/>
      <c r="F14" s="242"/>
      <c r="G14" s="245"/>
      <c r="H14" s="233"/>
      <c r="I14" s="234"/>
      <c r="J14" s="241"/>
      <c r="K14" s="242"/>
      <c r="L14" s="241"/>
      <c r="M14" s="242"/>
      <c r="N14" s="241"/>
      <c r="O14" s="242"/>
      <c r="P14" s="241"/>
      <c r="Q14" s="242"/>
      <c r="R14" s="245"/>
      <c r="S14" s="245"/>
    </row>
    <row r="15" spans="1:19" ht="15" thickBot="1">
      <c r="A15" s="235" t="s">
        <v>19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1:19">
      <c r="A16" s="271" t="s">
        <v>22</v>
      </c>
      <c r="B16" s="167">
        <f>B18</f>
        <v>2903</v>
      </c>
      <c r="C16" s="167">
        <f>C18</f>
        <v>2903</v>
      </c>
      <c r="D16" s="263">
        <f>C16/B16</f>
        <v>1</v>
      </c>
      <c r="E16" s="208">
        <f>E18</f>
        <v>0</v>
      </c>
      <c r="F16" s="209"/>
      <c r="G16" s="269">
        <f>G18</f>
        <v>0</v>
      </c>
      <c r="H16" s="208" t="s">
        <v>228</v>
      </c>
      <c r="I16" s="209"/>
      <c r="J16" s="265"/>
      <c r="K16" s="266"/>
      <c r="L16" s="265"/>
      <c r="M16" s="266"/>
      <c r="N16" s="265"/>
      <c r="O16" s="266"/>
      <c r="P16" s="221"/>
      <c r="Q16" s="221"/>
      <c r="R16" s="221"/>
      <c r="S16" s="221"/>
    </row>
    <row r="17" spans="1:19" ht="43.95" customHeight="1">
      <c r="A17" s="262"/>
      <c r="B17" s="167"/>
      <c r="C17" s="167"/>
      <c r="D17" s="264"/>
      <c r="E17" s="210"/>
      <c r="F17" s="211"/>
      <c r="G17" s="270"/>
      <c r="H17" s="210"/>
      <c r="I17" s="211"/>
      <c r="J17" s="267"/>
      <c r="K17" s="268"/>
      <c r="L17" s="267"/>
      <c r="M17" s="268"/>
      <c r="N17" s="267"/>
      <c r="O17" s="268"/>
      <c r="P17" s="221"/>
      <c r="Q17" s="221"/>
      <c r="R17" s="221"/>
      <c r="S17" s="221"/>
    </row>
    <row r="18" spans="1:19" ht="30.6">
      <c r="A18" s="77" t="s">
        <v>23</v>
      </c>
      <c r="B18" s="9">
        <v>2903</v>
      </c>
      <c r="C18" s="9">
        <v>2903</v>
      </c>
      <c r="D18" s="87">
        <f>C18/B18</f>
        <v>1</v>
      </c>
      <c r="E18" s="218">
        <v>0</v>
      </c>
      <c r="F18" s="218"/>
      <c r="G18" s="9">
        <v>0</v>
      </c>
      <c r="H18" s="218">
        <v>0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</row>
    <row r="19" spans="1:19">
      <c r="A19" s="261" t="s">
        <v>26</v>
      </c>
      <c r="B19" s="167">
        <f>B21+B22+B23</f>
        <v>2848.6099999999997</v>
      </c>
      <c r="C19" s="167">
        <f>C21+C22+C23</f>
        <v>2846.75</v>
      </c>
      <c r="D19" s="263">
        <f>C19/B19</f>
        <v>0.99934704996471979</v>
      </c>
      <c r="E19" s="174">
        <f>E21</f>
        <v>359.58</v>
      </c>
      <c r="F19" s="174"/>
      <c r="G19" s="174">
        <f>G21</f>
        <v>359.58</v>
      </c>
      <c r="H19" s="228">
        <f>H21</f>
        <v>1</v>
      </c>
      <c r="I19" s="228"/>
      <c r="J19" s="221"/>
      <c r="K19" s="221"/>
      <c r="L19" s="221"/>
      <c r="M19" s="221"/>
      <c r="N19" s="221"/>
      <c r="O19" s="221"/>
      <c r="P19" s="221"/>
      <c r="Q19" s="221"/>
      <c r="R19" s="221"/>
      <c r="S19" s="221"/>
    </row>
    <row r="20" spans="1:19" ht="19.95" customHeight="1">
      <c r="A20" s="262"/>
      <c r="B20" s="167"/>
      <c r="C20" s="167"/>
      <c r="D20" s="264"/>
      <c r="E20" s="174"/>
      <c r="F20" s="174"/>
      <c r="G20" s="174"/>
      <c r="H20" s="228"/>
      <c r="I20" s="228"/>
      <c r="J20" s="221"/>
      <c r="K20" s="221"/>
      <c r="L20" s="221"/>
      <c r="M20" s="221"/>
      <c r="N20" s="221"/>
      <c r="O20" s="221"/>
      <c r="P20" s="221"/>
      <c r="Q20" s="221"/>
      <c r="R20" s="221"/>
      <c r="S20" s="221"/>
    </row>
    <row r="21" spans="1:19" ht="20.399999999999999">
      <c r="A21" s="77" t="s">
        <v>24</v>
      </c>
      <c r="B21" s="9">
        <v>607.08000000000004</v>
      </c>
      <c r="C21" s="9">
        <v>607.08000000000004</v>
      </c>
      <c r="D21" s="87">
        <f>C21/B21</f>
        <v>1</v>
      </c>
      <c r="E21" s="218">
        <v>359.58</v>
      </c>
      <c r="F21" s="218"/>
      <c r="G21" s="9">
        <v>359.58</v>
      </c>
      <c r="H21" s="227">
        <f>(G21/E21)*100%</f>
        <v>1</v>
      </c>
      <c r="I21" s="227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>
      <c r="A22" s="77" t="s">
        <v>25</v>
      </c>
      <c r="B22" s="9">
        <v>1599.85</v>
      </c>
      <c r="C22" s="24">
        <v>1597.99</v>
      </c>
      <c r="D22" s="87">
        <f t="shared" ref="D22:D36" si="0">C22/B22</f>
        <v>0.99883739100540681</v>
      </c>
      <c r="E22" s="218">
        <v>0</v>
      </c>
      <c r="F22" s="218"/>
      <c r="G22" s="9">
        <v>0</v>
      </c>
      <c r="H22" s="227">
        <v>0</v>
      </c>
      <c r="I22" s="227"/>
      <c r="J22" s="218"/>
      <c r="K22" s="218"/>
      <c r="L22" s="218"/>
      <c r="M22" s="218"/>
      <c r="N22" s="218"/>
      <c r="O22" s="218"/>
      <c r="P22" s="218"/>
      <c r="Q22" s="218"/>
      <c r="R22" s="219"/>
      <c r="S22" s="218"/>
    </row>
    <row r="23" spans="1:19">
      <c r="A23" s="77" t="s">
        <v>27</v>
      </c>
      <c r="B23" s="9">
        <v>641.67999999999995</v>
      </c>
      <c r="C23" s="9">
        <v>641.67999999999995</v>
      </c>
      <c r="D23" s="87">
        <f t="shared" si="0"/>
        <v>1</v>
      </c>
      <c r="E23" s="218">
        <v>0</v>
      </c>
      <c r="F23" s="218"/>
      <c r="G23" s="9">
        <v>0</v>
      </c>
      <c r="H23" s="227">
        <v>0</v>
      </c>
      <c r="I23" s="227"/>
      <c r="J23" s="218"/>
      <c r="K23" s="218"/>
      <c r="L23" s="218"/>
      <c r="M23" s="218"/>
      <c r="N23" s="218"/>
      <c r="O23" s="218"/>
      <c r="P23" s="218"/>
      <c r="Q23" s="218"/>
      <c r="R23" s="219"/>
      <c r="S23" s="218"/>
    </row>
    <row r="24" spans="1:19" ht="20.399999999999999">
      <c r="A24" s="91" t="s">
        <v>28</v>
      </c>
      <c r="B24" s="46">
        <f>B25</f>
        <v>491.52</v>
      </c>
      <c r="C24" s="46">
        <f>C25</f>
        <v>485.86</v>
      </c>
      <c r="D24" s="89">
        <f t="shared" si="0"/>
        <v>0.98848470052083337</v>
      </c>
      <c r="E24" s="174">
        <f>E25</f>
        <v>0</v>
      </c>
      <c r="F24" s="174"/>
      <c r="G24" s="155">
        <f>G25</f>
        <v>0</v>
      </c>
      <c r="H24" s="228">
        <v>0</v>
      </c>
      <c r="I24" s="228"/>
      <c r="J24" s="221"/>
      <c r="K24" s="221"/>
      <c r="L24" s="221"/>
      <c r="M24" s="221"/>
      <c r="N24" s="221"/>
      <c r="O24" s="221"/>
      <c r="P24" s="221"/>
      <c r="Q24" s="221"/>
      <c r="R24" s="222"/>
      <c r="S24" s="221"/>
    </row>
    <row r="25" spans="1:19" ht="20.399999999999999">
      <c r="A25" s="77" t="s">
        <v>29</v>
      </c>
      <c r="B25" s="9">
        <f>357.02+134.5</f>
        <v>491.52</v>
      </c>
      <c r="C25" s="9">
        <f>351.36+134.5</f>
        <v>485.86</v>
      </c>
      <c r="D25" s="90">
        <f t="shared" si="0"/>
        <v>0.98848470052083337</v>
      </c>
      <c r="E25" s="218">
        <v>0</v>
      </c>
      <c r="F25" s="218"/>
      <c r="G25" s="9">
        <v>0</v>
      </c>
      <c r="H25" s="227">
        <v>0</v>
      </c>
      <c r="I25" s="227"/>
      <c r="J25" s="218"/>
      <c r="K25" s="218"/>
      <c r="L25" s="218"/>
      <c r="M25" s="218"/>
      <c r="N25" s="218"/>
      <c r="O25" s="218"/>
      <c r="P25" s="218"/>
      <c r="Q25" s="218"/>
      <c r="R25" s="219"/>
      <c r="S25" s="218"/>
    </row>
    <row r="26" spans="1:19" ht="20.399999999999999">
      <c r="A26" s="91" t="s">
        <v>37</v>
      </c>
      <c r="B26" s="46">
        <f>B27</f>
        <v>11503.37</v>
      </c>
      <c r="C26" s="46">
        <f>C27</f>
        <v>11503.37</v>
      </c>
      <c r="D26" s="89">
        <f t="shared" si="0"/>
        <v>1</v>
      </c>
      <c r="E26" s="174">
        <f>E27+E28</f>
        <v>16902.150000000001</v>
      </c>
      <c r="F26" s="174"/>
      <c r="G26" s="155">
        <f>G27+G28</f>
        <v>16902.150000000001</v>
      </c>
      <c r="H26" s="272">
        <f>(G26/E26)*100%</f>
        <v>1</v>
      </c>
      <c r="I26" s="272"/>
      <c r="J26" s="221"/>
      <c r="K26" s="221"/>
      <c r="L26" s="221"/>
      <c r="M26" s="221"/>
      <c r="N26" s="221"/>
      <c r="O26" s="221"/>
      <c r="P26" s="221"/>
      <c r="Q26" s="221"/>
      <c r="R26" s="222"/>
      <c r="S26" s="221"/>
    </row>
    <row r="27" spans="1:19" ht="20.399999999999999">
      <c r="A27" s="77" t="s">
        <v>219</v>
      </c>
      <c r="B27" s="10">
        <f>11637.87-134.5</f>
        <v>11503.37</v>
      </c>
      <c r="C27" s="9">
        <f>11637.87-134.5</f>
        <v>11503.37</v>
      </c>
      <c r="D27" s="90">
        <f t="shared" si="0"/>
        <v>1</v>
      </c>
      <c r="E27" s="218">
        <v>7702.15</v>
      </c>
      <c r="F27" s="218"/>
      <c r="G27" s="9">
        <v>7702.15</v>
      </c>
      <c r="H27" s="227">
        <f t="shared" ref="H27:H28" si="1">(G27/E27)*100%</f>
        <v>1</v>
      </c>
      <c r="I27" s="227"/>
      <c r="J27" s="218"/>
      <c r="K27" s="218"/>
      <c r="L27" s="218"/>
      <c r="M27" s="218"/>
      <c r="N27" s="218"/>
      <c r="O27" s="218"/>
      <c r="P27" s="218"/>
      <c r="Q27" s="218"/>
      <c r="R27" s="219"/>
      <c r="S27" s="218"/>
    </row>
    <row r="28" spans="1:19" ht="30.6">
      <c r="A28" s="77" t="s">
        <v>220</v>
      </c>
      <c r="B28" s="20">
        <v>0</v>
      </c>
      <c r="C28" s="20">
        <v>0</v>
      </c>
      <c r="D28" s="90">
        <v>0</v>
      </c>
      <c r="E28" s="215">
        <v>9200</v>
      </c>
      <c r="F28" s="215"/>
      <c r="G28" s="20">
        <v>9200</v>
      </c>
      <c r="H28" s="216">
        <f t="shared" si="1"/>
        <v>1</v>
      </c>
      <c r="I28" s="21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1:19" ht="15" thickBot="1">
      <c r="A29" s="225" t="s">
        <v>20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</row>
    <row r="30" spans="1:19" ht="20.399999999999999">
      <c r="A30" s="91" t="s">
        <v>43</v>
      </c>
      <c r="B30" s="46">
        <f>B31+B32+B33</f>
        <v>457.86</v>
      </c>
      <c r="C30" s="46">
        <f>C31+C32+C33</f>
        <v>457.86</v>
      </c>
      <c r="D30" s="89">
        <f t="shared" si="0"/>
        <v>1</v>
      </c>
      <c r="E30" s="167">
        <f>E31+E32+E33</f>
        <v>642.39</v>
      </c>
      <c r="F30" s="167"/>
      <c r="G30" s="154">
        <f>G31+G32+G33</f>
        <v>642.39</v>
      </c>
      <c r="H30" s="223">
        <f t="shared" ref="H30" si="2">(G30/E30)*100%</f>
        <v>1</v>
      </c>
      <c r="I30" s="223"/>
      <c r="J30" s="221"/>
      <c r="K30" s="221"/>
      <c r="L30" s="221"/>
      <c r="M30" s="221"/>
      <c r="N30" s="221"/>
      <c r="O30" s="221"/>
      <c r="P30" s="221"/>
      <c r="Q30" s="221"/>
      <c r="R30" s="222"/>
      <c r="S30" s="221"/>
    </row>
    <row r="31" spans="1:19">
      <c r="A31" s="77" t="s">
        <v>45</v>
      </c>
      <c r="B31" s="9">
        <v>425.8</v>
      </c>
      <c r="C31" s="9">
        <v>425.8</v>
      </c>
      <c r="D31" s="90">
        <f t="shared" si="0"/>
        <v>1</v>
      </c>
      <c r="E31" s="218">
        <v>602.39</v>
      </c>
      <c r="F31" s="218"/>
      <c r="G31" s="9">
        <v>602.39</v>
      </c>
      <c r="H31" s="216">
        <f t="shared" ref="H31:H33" si="3">(G31/E31)*100%</f>
        <v>1</v>
      </c>
      <c r="I31" s="216"/>
      <c r="J31" s="218"/>
      <c r="K31" s="218"/>
      <c r="L31" s="218"/>
      <c r="M31" s="218"/>
      <c r="N31" s="218"/>
      <c r="O31" s="218"/>
      <c r="P31" s="218"/>
      <c r="Q31" s="218"/>
      <c r="R31" s="219"/>
      <c r="S31" s="218"/>
    </row>
    <row r="32" spans="1:19">
      <c r="A32" s="79" t="s">
        <v>47</v>
      </c>
      <c r="B32" s="9">
        <v>10</v>
      </c>
      <c r="C32" s="9">
        <v>10</v>
      </c>
      <c r="D32" s="90">
        <f t="shared" si="0"/>
        <v>1</v>
      </c>
      <c r="E32" s="218">
        <v>10</v>
      </c>
      <c r="F32" s="218"/>
      <c r="G32" s="9">
        <v>10</v>
      </c>
      <c r="H32" s="216">
        <f t="shared" si="3"/>
        <v>1</v>
      </c>
      <c r="I32" s="216"/>
      <c r="J32" s="218"/>
      <c r="K32" s="218"/>
      <c r="L32" s="218"/>
      <c r="M32" s="218"/>
      <c r="N32" s="218"/>
      <c r="O32" s="218"/>
      <c r="P32" s="218"/>
      <c r="Q32" s="218"/>
      <c r="R32" s="219"/>
      <c r="S32" s="218"/>
    </row>
    <row r="33" spans="1:19">
      <c r="A33" s="77" t="s">
        <v>48</v>
      </c>
      <c r="B33" s="9">
        <v>22.06</v>
      </c>
      <c r="C33" s="9">
        <v>22.06</v>
      </c>
      <c r="D33" s="90">
        <f t="shared" si="0"/>
        <v>1</v>
      </c>
      <c r="E33" s="218">
        <v>30</v>
      </c>
      <c r="F33" s="218"/>
      <c r="G33" s="9">
        <v>30</v>
      </c>
      <c r="H33" s="216">
        <f t="shared" si="3"/>
        <v>1</v>
      </c>
      <c r="I33" s="216"/>
      <c r="J33" s="218"/>
      <c r="K33" s="218"/>
      <c r="L33" s="218"/>
      <c r="M33" s="218"/>
      <c r="N33" s="218"/>
      <c r="O33" s="218"/>
      <c r="P33" s="218"/>
      <c r="Q33" s="218"/>
      <c r="R33" s="219"/>
      <c r="S33" s="218"/>
    </row>
    <row r="34" spans="1:19">
      <c r="A34" s="91" t="s">
        <v>50</v>
      </c>
      <c r="B34" s="47">
        <f>B35+B36+B37+B38+B39</f>
        <v>6139.1</v>
      </c>
      <c r="C34" s="94">
        <f>C35+C36+C38+C39+C37</f>
        <v>6139.1</v>
      </c>
      <c r="D34" s="89">
        <f t="shared" si="0"/>
        <v>1</v>
      </c>
      <c r="E34" s="224">
        <f>E35+E36+E37+E38</f>
        <v>12872.69</v>
      </c>
      <c r="F34" s="224"/>
      <c r="G34" s="161">
        <f>G35+G36+G37+G38</f>
        <v>12829.150000000001</v>
      </c>
      <c r="H34" s="223">
        <f>(G34/E34)*100%</f>
        <v>0.99661764557369137</v>
      </c>
      <c r="I34" s="223"/>
      <c r="J34" s="221"/>
      <c r="K34" s="221"/>
      <c r="L34" s="221"/>
      <c r="M34" s="221"/>
      <c r="N34" s="221"/>
      <c r="O34" s="221"/>
      <c r="P34" s="221"/>
      <c r="Q34" s="221"/>
      <c r="R34" s="222"/>
      <c r="S34" s="221"/>
    </row>
    <row r="35" spans="1:19">
      <c r="A35" s="16" t="s">
        <v>52</v>
      </c>
      <c r="B35" s="20">
        <v>2042.12</v>
      </c>
      <c r="C35" s="20">
        <v>2042.12</v>
      </c>
      <c r="D35" s="90">
        <f t="shared" si="0"/>
        <v>1</v>
      </c>
      <c r="E35" s="218">
        <v>2279.16</v>
      </c>
      <c r="F35" s="218"/>
      <c r="G35" s="9">
        <v>2235.62</v>
      </c>
      <c r="H35" s="216">
        <f t="shared" ref="H35:H38" si="4">(G35/E35)*100%</f>
        <v>0.98089647062953023</v>
      </c>
      <c r="I35" s="216"/>
      <c r="J35" s="218"/>
      <c r="K35" s="218"/>
      <c r="L35" s="218"/>
      <c r="M35" s="218"/>
      <c r="N35" s="218"/>
      <c r="O35" s="218"/>
      <c r="P35" s="218"/>
      <c r="Q35" s="218"/>
      <c r="R35" s="219"/>
      <c r="S35" s="218"/>
    </row>
    <row r="36" spans="1:19">
      <c r="A36" s="16" t="s">
        <v>53</v>
      </c>
      <c r="B36" s="20">
        <v>175</v>
      </c>
      <c r="C36" s="20">
        <v>175</v>
      </c>
      <c r="D36" s="90">
        <f t="shared" si="0"/>
        <v>1</v>
      </c>
      <c r="E36" s="218">
        <v>5432.8</v>
      </c>
      <c r="F36" s="218"/>
      <c r="G36" s="9">
        <v>5432.8</v>
      </c>
      <c r="H36" s="216">
        <f t="shared" si="4"/>
        <v>1</v>
      </c>
      <c r="I36" s="216"/>
      <c r="J36" s="218"/>
      <c r="K36" s="218"/>
      <c r="L36" s="218"/>
      <c r="M36" s="218"/>
      <c r="N36" s="218"/>
      <c r="O36" s="218"/>
      <c r="P36" s="218"/>
      <c r="Q36" s="218"/>
      <c r="R36" s="219"/>
      <c r="S36" s="218"/>
    </row>
    <row r="37" spans="1:19" ht="49.8" customHeight="1">
      <c r="A37" s="16" t="s">
        <v>221</v>
      </c>
      <c r="B37" s="92">
        <v>0</v>
      </c>
      <c r="C37" s="92">
        <v>0</v>
      </c>
      <c r="D37" s="90">
        <v>0</v>
      </c>
      <c r="E37" s="218">
        <v>4219.3</v>
      </c>
      <c r="F37" s="218"/>
      <c r="G37" s="9">
        <v>4219.3</v>
      </c>
      <c r="H37" s="216">
        <f t="shared" si="4"/>
        <v>1</v>
      </c>
      <c r="I37" s="216"/>
      <c r="J37" s="218"/>
      <c r="K37" s="218"/>
      <c r="L37" s="218"/>
      <c r="M37" s="218"/>
      <c r="N37" s="218"/>
      <c r="O37" s="218"/>
      <c r="P37" s="218"/>
      <c r="Q37" s="218"/>
      <c r="R37" s="219"/>
      <c r="S37" s="218"/>
    </row>
    <row r="38" spans="1:19" ht="54.6" customHeight="1">
      <c r="A38" s="16" t="s">
        <v>55</v>
      </c>
      <c r="B38" s="20">
        <v>397.55</v>
      </c>
      <c r="C38" s="20">
        <v>397.55</v>
      </c>
      <c r="D38" s="90">
        <f>C38/B38</f>
        <v>1</v>
      </c>
      <c r="E38" s="218">
        <v>941.43</v>
      </c>
      <c r="F38" s="218"/>
      <c r="G38" s="9">
        <v>941.43</v>
      </c>
      <c r="H38" s="216">
        <f t="shared" si="4"/>
        <v>1</v>
      </c>
      <c r="I38" s="216"/>
      <c r="J38" s="218"/>
      <c r="K38" s="218"/>
      <c r="L38" s="218"/>
      <c r="M38" s="218"/>
      <c r="N38" s="218"/>
      <c r="O38" s="218"/>
      <c r="P38" s="218"/>
      <c r="Q38" s="218"/>
      <c r="R38" s="219"/>
      <c r="S38" s="218"/>
    </row>
    <row r="39" spans="1:19" ht="27" customHeight="1">
      <c r="A39" s="16" t="s">
        <v>56</v>
      </c>
      <c r="B39" s="20">
        <v>3524.43</v>
      </c>
      <c r="C39" s="20">
        <v>3524.43</v>
      </c>
      <c r="D39" s="90">
        <f>C39/B39</f>
        <v>1</v>
      </c>
      <c r="E39" s="218">
        <v>0</v>
      </c>
      <c r="F39" s="218"/>
      <c r="G39" s="9">
        <v>0</v>
      </c>
      <c r="H39" s="216" t="s">
        <v>228</v>
      </c>
      <c r="I39" s="216"/>
      <c r="J39" s="218"/>
      <c r="K39" s="218"/>
      <c r="L39" s="218"/>
      <c r="M39" s="218"/>
      <c r="N39" s="218"/>
      <c r="O39" s="218"/>
      <c r="P39" s="218"/>
      <c r="Q39" s="218"/>
      <c r="R39" s="219"/>
      <c r="S39" s="218"/>
    </row>
    <row r="40" spans="1:19">
      <c r="A40" s="17" t="s">
        <v>59</v>
      </c>
      <c r="B40" s="47">
        <f>B41+B42+B43+B44+B45+B46+B47+B48+B49+B50</f>
        <v>22277.460000000003</v>
      </c>
      <c r="C40" s="47">
        <f>C41+C42+C43+C44+C45+C46+C47+C48+C49+C50</f>
        <v>22222.840000000004</v>
      </c>
      <c r="D40" s="88">
        <f>C40/B40</f>
        <v>0.9975481944530481</v>
      </c>
      <c r="E40" s="174">
        <f>E41+E42+E43+E44+E45+E46+E47+E48+E49+E50</f>
        <v>20811.120000000003</v>
      </c>
      <c r="F40" s="174"/>
      <c r="G40" s="155">
        <f>G41+G42+G43+G44+G45+G46+G47+G48+G49+G49+G50</f>
        <v>20717.340000000004</v>
      </c>
      <c r="H40" s="223">
        <f>(G40/E40)*100%</f>
        <v>0.99549375526161021</v>
      </c>
      <c r="I40" s="223"/>
      <c r="J40" s="221"/>
      <c r="K40" s="221"/>
      <c r="L40" s="221"/>
      <c r="M40" s="221"/>
      <c r="N40" s="221"/>
      <c r="O40" s="221"/>
      <c r="P40" s="221"/>
      <c r="Q40" s="221"/>
      <c r="R40" s="222"/>
      <c r="S40" s="221"/>
    </row>
    <row r="41" spans="1:19">
      <c r="A41" s="16" t="s">
        <v>60</v>
      </c>
      <c r="B41" s="9">
        <v>63.23</v>
      </c>
      <c r="C41" s="9">
        <v>63.23</v>
      </c>
      <c r="D41" s="90">
        <f t="shared" ref="D41:D50" si="5">C41/B41</f>
        <v>1</v>
      </c>
      <c r="E41" s="218">
        <v>178.19</v>
      </c>
      <c r="F41" s="218"/>
      <c r="G41" s="9">
        <v>173.04</v>
      </c>
      <c r="H41" s="216">
        <f t="shared" ref="H41:H50" si="6">(G41/E41)*100%</f>
        <v>0.97109826589595372</v>
      </c>
      <c r="I41" s="216"/>
      <c r="J41" s="218"/>
      <c r="K41" s="218"/>
      <c r="L41" s="218"/>
      <c r="M41" s="218"/>
      <c r="N41" s="218"/>
      <c r="O41" s="218"/>
      <c r="P41" s="218"/>
      <c r="Q41" s="218"/>
      <c r="R41" s="219"/>
      <c r="S41" s="218"/>
    </row>
    <row r="42" spans="1:19">
      <c r="A42" s="16" t="s">
        <v>61</v>
      </c>
      <c r="B42" s="9">
        <v>2374.91</v>
      </c>
      <c r="C42" s="9">
        <v>2374.91</v>
      </c>
      <c r="D42" s="90">
        <f t="shared" si="5"/>
        <v>1</v>
      </c>
      <c r="E42" s="218">
        <v>2228.39</v>
      </c>
      <c r="F42" s="218"/>
      <c r="G42" s="9">
        <v>2228.39</v>
      </c>
      <c r="H42" s="216">
        <f t="shared" si="6"/>
        <v>1</v>
      </c>
      <c r="I42" s="216"/>
      <c r="J42" s="218"/>
      <c r="K42" s="218"/>
      <c r="L42" s="218"/>
      <c r="M42" s="218"/>
      <c r="N42" s="218"/>
      <c r="O42" s="218"/>
      <c r="P42" s="218"/>
      <c r="Q42" s="218"/>
      <c r="R42" s="219"/>
      <c r="S42" s="218"/>
    </row>
    <row r="43" spans="1:19">
      <c r="A43" s="16" t="s">
        <v>62</v>
      </c>
      <c r="B43" s="9">
        <v>9239.48</v>
      </c>
      <c r="C43" s="9">
        <v>9239.48</v>
      </c>
      <c r="D43" s="90">
        <f t="shared" si="5"/>
        <v>1</v>
      </c>
      <c r="E43" s="218">
        <v>10732.45</v>
      </c>
      <c r="F43" s="218"/>
      <c r="G43" s="9">
        <v>10732.45</v>
      </c>
      <c r="H43" s="216">
        <f t="shared" si="6"/>
        <v>1</v>
      </c>
      <c r="I43" s="216"/>
      <c r="J43" s="218"/>
      <c r="K43" s="218"/>
      <c r="L43" s="218"/>
      <c r="M43" s="218"/>
      <c r="N43" s="218"/>
      <c r="O43" s="218"/>
      <c r="P43" s="218"/>
      <c r="Q43" s="218"/>
      <c r="R43" s="219"/>
      <c r="S43" s="218"/>
    </row>
    <row r="44" spans="1:19">
      <c r="A44" s="16" t="s">
        <v>63</v>
      </c>
      <c r="B44" s="9">
        <v>0</v>
      </c>
      <c r="C44" s="9">
        <v>0</v>
      </c>
      <c r="D44" s="90">
        <v>0</v>
      </c>
      <c r="E44" s="218">
        <v>0</v>
      </c>
      <c r="F44" s="218"/>
      <c r="G44" s="9">
        <v>0</v>
      </c>
      <c r="H44" s="216">
        <v>0</v>
      </c>
      <c r="I44" s="216"/>
      <c r="J44" s="218"/>
      <c r="K44" s="218"/>
      <c r="L44" s="218"/>
      <c r="M44" s="218"/>
      <c r="N44" s="218"/>
      <c r="O44" s="218"/>
      <c r="P44" s="218"/>
      <c r="Q44" s="218"/>
      <c r="R44" s="219"/>
      <c r="S44" s="218"/>
    </row>
    <row r="45" spans="1:19">
      <c r="A45" s="16" t="s">
        <v>64</v>
      </c>
      <c r="B45" s="20">
        <v>6445.89</v>
      </c>
      <c r="C45" s="20">
        <v>6445.89</v>
      </c>
      <c r="D45" s="90">
        <f t="shared" si="5"/>
        <v>1</v>
      </c>
      <c r="E45" s="218">
        <v>2979.85</v>
      </c>
      <c r="F45" s="218"/>
      <c r="G45" s="9">
        <v>2945.78</v>
      </c>
      <c r="H45" s="216">
        <f t="shared" si="6"/>
        <v>0.988566538584157</v>
      </c>
      <c r="I45" s="216"/>
      <c r="J45" s="218"/>
      <c r="K45" s="218"/>
      <c r="L45" s="218"/>
      <c r="M45" s="218"/>
      <c r="N45" s="218"/>
      <c r="O45" s="218"/>
      <c r="P45" s="218"/>
      <c r="Q45" s="218"/>
      <c r="R45" s="219"/>
      <c r="S45" s="218"/>
    </row>
    <row r="46" spans="1:19" ht="20.399999999999999">
      <c r="A46" s="16" t="s">
        <v>65</v>
      </c>
      <c r="B46" s="20">
        <v>651.9</v>
      </c>
      <c r="C46" s="20">
        <v>597.30999999999995</v>
      </c>
      <c r="D46" s="90">
        <f>C46/B46</f>
        <v>0.91626016260162602</v>
      </c>
      <c r="E46" s="218">
        <v>716.97</v>
      </c>
      <c r="F46" s="218"/>
      <c r="G46" s="9">
        <v>662.41</v>
      </c>
      <c r="H46" s="216">
        <f t="shared" si="6"/>
        <v>0.92390197637279092</v>
      </c>
      <c r="I46" s="216"/>
      <c r="J46" s="218"/>
      <c r="K46" s="218"/>
      <c r="L46" s="218"/>
      <c r="M46" s="218"/>
      <c r="N46" s="218"/>
      <c r="O46" s="218"/>
      <c r="P46" s="218"/>
      <c r="Q46" s="218"/>
      <c r="R46" s="219"/>
      <c r="S46" s="218"/>
    </row>
    <row r="47" spans="1:19" ht="25.8" customHeight="1">
      <c r="A47" s="16" t="s">
        <v>66</v>
      </c>
      <c r="B47" s="20">
        <v>719.49</v>
      </c>
      <c r="C47" s="20">
        <v>719.49</v>
      </c>
      <c r="D47" s="90">
        <f t="shared" si="5"/>
        <v>1</v>
      </c>
      <c r="E47" s="218">
        <v>774.95</v>
      </c>
      <c r="F47" s="218"/>
      <c r="G47" s="9">
        <v>774.95</v>
      </c>
      <c r="H47" s="216">
        <f t="shared" si="6"/>
        <v>1</v>
      </c>
      <c r="I47" s="216"/>
      <c r="J47" s="218"/>
      <c r="K47" s="218"/>
      <c r="L47" s="218"/>
      <c r="M47" s="218"/>
      <c r="N47" s="218"/>
      <c r="O47" s="218"/>
      <c r="P47" s="218"/>
      <c r="Q47" s="218"/>
      <c r="R47" s="219"/>
      <c r="S47" s="218"/>
    </row>
    <row r="48" spans="1:19" ht="51.6" customHeight="1">
      <c r="A48" s="16" t="s">
        <v>54</v>
      </c>
      <c r="B48" s="20">
        <v>1179.9100000000001</v>
      </c>
      <c r="C48" s="20">
        <v>1179.9000000000001</v>
      </c>
      <c r="D48" s="90">
        <f t="shared" si="5"/>
        <v>0.99999152477731357</v>
      </c>
      <c r="E48" s="215">
        <v>1568.73</v>
      </c>
      <c r="F48" s="215"/>
      <c r="G48" s="20">
        <v>1568.73</v>
      </c>
      <c r="H48" s="216">
        <f t="shared" si="6"/>
        <v>1</v>
      </c>
      <c r="I48" s="216"/>
      <c r="J48" s="218"/>
      <c r="K48" s="218"/>
      <c r="L48" s="218"/>
      <c r="M48" s="218"/>
      <c r="N48" s="218"/>
      <c r="O48" s="218"/>
      <c r="P48" s="218"/>
      <c r="Q48" s="218"/>
      <c r="R48" s="219"/>
      <c r="S48" s="218"/>
    </row>
    <row r="49" spans="1:20" ht="50.4" customHeight="1">
      <c r="A49" s="16" t="s">
        <v>67</v>
      </c>
      <c r="B49" s="20">
        <v>550</v>
      </c>
      <c r="C49" s="20">
        <v>550</v>
      </c>
      <c r="D49" s="90">
        <f t="shared" si="5"/>
        <v>1</v>
      </c>
      <c r="E49" s="215">
        <v>0</v>
      </c>
      <c r="F49" s="215"/>
      <c r="G49" s="20">
        <v>0</v>
      </c>
      <c r="H49" s="216">
        <v>0</v>
      </c>
      <c r="I49" s="216"/>
      <c r="J49" s="218"/>
      <c r="K49" s="218"/>
      <c r="L49" s="218"/>
      <c r="M49" s="218"/>
      <c r="N49" s="218"/>
      <c r="O49" s="218"/>
      <c r="P49" s="218"/>
      <c r="Q49" s="218"/>
      <c r="R49" s="219"/>
      <c r="S49" s="218"/>
    </row>
    <row r="50" spans="1:20" ht="27" customHeight="1">
      <c r="A50" s="16" t="s">
        <v>68</v>
      </c>
      <c r="B50" s="20">
        <v>1052.6500000000001</v>
      </c>
      <c r="C50" s="20">
        <v>1052.6300000000001</v>
      </c>
      <c r="D50" s="90">
        <f t="shared" si="5"/>
        <v>0.99998100033249415</v>
      </c>
      <c r="E50" s="215">
        <v>1631.59</v>
      </c>
      <c r="F50" s="215"/>
      <c r="G50" s="20">
        <v>1631.59</v>
      </c>
      <c r="H50" s="216">
        <f t="shared" si="6"/>
        <v>1</v>
      </c>
      <c r="I50" s="216"/>
      <c r="J50" s="218"/>
      <c r="K50" s="218"/>
      <c r="L50" s="218"/>
      <c r="M50" s="218"/>
      <c r="N50" s="218"/>
      <c r="O50" s="218"/>
      <c r="P50" s="218"/>
      <c r="Q50" s="218"/>
      <c r="R50" s="219"/>
      <c r="S50" s="218"/>
    </row>
    <row r="51" spans="1:20" ht="20.399999999999999">
      <c r="A51" s="17" t="s">
        <v>69</v>
      </c>
      <c r="B51" s="47">
        <f>B52+B53+B54+B55+B56</f>
        <v>15122.369999999997</v>
      </c>
      <c r="C51" s="47">
        <f>C52+C53+C54+C55+C56</f>
        <v>14719.22</v>
      </c>
      <c r="D51" s="93"/>
      <c r="E51" s="174">
        <f>E52+E53+E54+E55+E56</f>
        <v>15534.76</v>
      </c>
      <c r="F51" s="174"/>
      <c r="G51" s="155">
        <f>G52+G53+G54+G55+G56</f>
        <v>15423.579999999998</v>
      </c>
      <c r="H51" s="223">
        <f t="shared" ref="H51:H57" si="7">(G51/E51)*100%</f>
        <v>0.99284314659511941</v>
      </c>
      <c r="I51" s="223"/>
      <c r="J51" s="221"/>
      <c r="K51" s="221"/>
      <c r="L51" s="221"/>
      <c r="M51" s="221"/>
      <c r="N51" s="221"/>
      <c r="O51" s="221"/>
      <c r="P51" s="221"/>
      <c r="Q51" s="221"/>
      <c r="R51" s="222"/>
      <c r="S51" s="221"/>
    </row>
    <row r="52" spans="1:20">
      <c r="A52" s="16" t="s">
        <v>70</v>
      </c>
      <c r="B52" s="24">
        <v>5848.97</v>
      </c>
      <c r="C52" s="24">
        <v>5518.28</v>
      </c>
      <c r="D52" s="90">
        <f t="shared" ref="D52:D56" si="8">C52/B52</f>
        <v>0.94346184028982871</v>
      </c>
      <c r="E52" s="218">
        <v>5198.05</v>
      </c>
      <c r="F52" s="218"/>
      <c r="G52" s="9">
        <v>5172.6899999999996</v>
      </c>
      <c r="H52" s="216">
        <f t="shared" si="7"/>
        <v>0.9951212473908484</v>
      </c>
      <c r="I52" s="216"/>
      <c r="J52" s="218"/>
      <c r="K52" s="218"/>
      <c r="L52" s="218"/>
      <c r="M52" s="218"/>
      <c r="N52" s="218"/>
      <c r="O52" s="218"/>
      <c r="P52" s="218"/>
      <c r="Q52" s="218"/>
      <c r="R52" s="219"/>
      <c r="S52" s="218"/>
    </row>
    <row r="53" spans="1:20">
      <c r="A53" s="16" t="s">
        <v>71</v>
      </c>
      <c r="B53" s="24">
        <v>2690.99</v>
      </c>
      <c r="C53" s="24">
        <v>2618.5300000000002</v>
      </c>
      <c r="D53" s="90">
        <f t="shared" si="8"/>
        <v>0.97307310692347437</v>
      </c>
      <c r="E53" s="218">
        <v>2628.45</v>
      </c>
      <c r="F53" s="218"/>
      <c r="G53" s="9">
        <v>2568.4499999999998</v>
      </c>
      <c r="H53" s="216">
        <f t="shared" si="7"/>
        <v>0.97717285852879077</v>
      </c>
      <c r="I53" s="216"/>
      <c r="J53" s="218"/>
      <c r="K53" s="218"/>
      <c r="L53" s="218"/>
      <c r="M53" s="218"/>
      <c r="N53" s="218"/>
      <c r="O53" s="218"/>
      <c r="P53" s="218"/>
      <c r="Q53" s="218"/>
      <c r="R53" s="219"/>
      <c r="S53" s="218"/>
    </row>
    <row r="54" spans="1:20" ht="14.4" customHeight="1">
      <c r="A54" s="16" t="s">
        <v>72</v>
      </c>
      <c r="B54" s="24">
        <v>199.58</v>
      </c>
      <c r="C54" s="24">
        <v>199.58</v>
      </c>
      <c r="D54" s="90">
        <f t="shared" si="8"/>
        <v>1</v>
      </c>
      <c r="E54" s="218">
        <v>250.3</v>
      </c>
      <c r="F54" s="218"/>
      <c r="G54" s="9">
        <v>224.48</v>
      </c>
      <c r="H54" s="216">
        <f t="shared" si="7"/>
        <v>0.89684378745505389</v>
      </c>
      <c r="I54" s="216"/>
      <c r="J54" s="218"/>
      <c r="K54" s="218"/>
      <c r="L54" s="218"/>
      <c r="M54" s="218"/>
      <c r="N54" s="218"/>
      <c r="O54" s="218"/>
      <c r="P54" s="218"/>
      <c r="Q54" s="218"/>
      <c r="R54" s="219"/>
      <c r="S54" s="218"/>
    </row>
    <row r="55" spans="1:20" ht="48.6" customHeight="1">
      <c r="A55" s="16" t="s">
        <v>73</v>
      </c>
      <c r="B55" s="24">
        <v>6330.2</v>
      </c>
      <c r="C55" s="24">
        <v>6330.2</v>
      </c>
      <c r="D55" s="90">
        <f t="shared" si="8"/>
        <v>1</v>
      </c>
      <c r="E55" s="215">
        <v>7194.8</v>
      </c>
      <c r="F55" s="215"/>
      <c r="G55" s="20">
        <v>7194.8</v>
      </c>
      <c r="H55" s="216">
        <f t="shared" si="7"/>
        <v>1</v>
      </c>
      <c r="I55" s="216"/>
      <c r="J55" s="218"/>
      <c r="K55" s="218"/>
      <c r="L55" s="218"/>
      <c r="M55" s="218"/>
      <c r="N55" s="218"/>
      <c r="O55" s="218"/>
      <c r="P55" s="218"/>
      <c r="Q55" s="218"/>
      <c r="R55" s="219"/>
      <c r="S55" s="218"/>
    </row>
    <row r="56" spans="1:20" ht="39.6" customHeight="1">
      <c r="A56" s="16" t="s">
        <v>74</v>
      </c>
      <c r="B56" s="24">
        <v>52.63</v>
      </c>
      <c r="C56" s="24">
        <v>52.63</v>
      </c>
      <c r="D56" s="90">
        <f t="shared" si="8"/>
        <v>1</v>
      </c>
      <c r="E56" s="215">
        <v>263.16000000000003</v>
      </c>
      <c r="F56" s="215"/>
      <c r="G56" s="20">
        <v>263.16000000000003</v>
      </c>
      <c r="H56" s="216">
        <f t="shared" si="7"/>
        <v>1</v>
      </c>
      <c r="I56" s="216"/>
      <c r="J56" s="218"/>
      <c r="K56" s="218"/>
      <c r="L56" s="218" t="s">
        <v>228</v>
      </c>
      <c r="M56" s="218"/>
      <c r="N56" s="218"/>
      <c r="O56" s="218"/>
      <c r="P56" s="218"/>
      <c r="Q56" s="218"/>
      <c r="R56" s="219"/>
      <c r="S56" s="218"/>
    </row>
    <row r="57" spans="1:20">
      <c r="A57" s="17" t="s">
        <v>75</v>
      </c>
      <c r="B57" s="47">
        <f>B58+B59</f>
        <v>670.41</v>
      </c>
      <c r="C57" s="47">
        <f>C58+C59</f>
        <v>670.41</v>
      </c>
      <c r="D57" s="93"/>
      <c r="E57" s="174">
        <f>E58+E59</f>
        <v>682.68000000000006</v>
      </c>
      <c r="F57" s="174"/>
      <c r="G57" s="155">
        <f>G58+G59</f>
        <v>682.68000000000006</v>
      </c>
      <c r="H57" s="220">
        <f t="shared" si="7"/>
        <v>1</v>
      </c>
      <c r="I57" s="220"/>
      <c r="J57" s="221"/>
      <c r="K57" s="221"/>
      <c r="L57" s="221"/>
      <c r="M57" s="221"/>
      <c r="N57" s="221"/>
      <c r="O57" s="221"/>
      <c r="P57" s="221"/>
      <c r="Q57" s="221"/>
      <c r="R57" s="222"/>
      <c r="S57" s="221"/>
    </row>
    <row r="58" spans="1:20" ht="13.8" customHeight="1">
      <c r="A58" s="16" t="s">
        <v>76</v>
      </c>
      <c r="B58" s="9">
        <v>177.21</v>
      </c>
      <c r="C58" s="9">
        <v>177.21</v>
      </c>
      <c r="D58" s="90">
        <f t="shared" ref="D58:D61" si="9">C58/B58</f>
        <v>1</v>
      </c>
      <c r="E58" s="218">
        <v>145.1</v>
      </c>
      <c r="F58" s="218"/>
      <c r="G58" s="9">
        <v>145.1</v>
      </c>
      <c r="H58" s="216">
        <f t="shared" ref="H58" si="10">(G58/E58)*100%</f>
        <v>1</v>
      </c>
      <c r="I58" s="216"/>
      <c r="J58" s="218"/>
      <c r="K58" s="218"/>
      <c r="L58" s="218"/>
      <c r="M58" s="218"/>
      <c r="N58" s="218"/>
      <c r="O58" s="218"/>
      <c r="P58" s="218"/>
      <c r="Q58" s="218"/>
      <c r="R58" s="219"/>
      <c r="S58" s="218"/>
    </row>
    <row r="59" spans="1:20" ht="19.8" customHeight="1">
      <c r="A59" s="16" t="s">
        <v>77</v>
      </c>
      <c r="B59" s="9">
        <v>493.2</v>
      </c>
      <c r="C59" s="9">
        <v>493.2</v>
      </c>
      <c r="D59" s="90">
        <f t="shared" si="9"/>
        <v>1</v>
      </c>
      <c r="E59" s="218">
        <v>537.58000000000004</v>
      </c>
      <c r="F59" s="218"/>
      <c r="G59" s="9">
        <v>537.58000000000004</v>
      </c>
      <c r="H59" s="216">
        <f t="shared" ref="H59:H61" si="11">(G59/E59)*100%</f>
        <v>1</v>
      </c>
      <c r="I59" s="216"/>
      <c r="J59" s="218"/>
      <c r="K59" s="218"/>
      <c r="L59" s="218"/>
      <c r="M59" s="218"/>
      <c r="N59" s="218"/>
      <c r="O59" s="218"/>
      <c r="P59" s="218"/>
      <c r="Q59" s="218"/>
      <c r="R59" s="219"/>
      <c r="S59" s="218"/>
    </row>
    <row r="60" spans="1:20" ht="14.4" customHeight="1">
      <c r="A60" s="17" t="s">
        <v>78</v>
      </c>
      <c r="B60" s="47">
        <f>B61</f>
        <v>70.930000000000007</v>
      </c>
      <c r="C60" s="47">
        <f>C61</f>
        <v>70.930000000000007</v>
      </c>
      <c r="D60" s="93"/>
      <c r="E60" s="174">
        <f>E62+E61</f>
        <v>182.3</v>
      </c>
      <c r="F60" s="174"/>
      <c r="G60" s="155">
        <f>G61+G62</f>
        <v>182.3</v>
      </c>
      <c r="H60" s="220">
        <f t="shared" si="11"/>
        <v>1</v>
      </c>
      <c r="I60" s="220"/>
      <c r="J60" s="221"/>
      <c r="K60" s="221"/>
      <c r="L60" s="221"/>
      <c r="M60" s="221"/>
      <c r="N60" s="221"/>
      <c r="O60" s="221"/>
      <c r="P60" s="221"/>
      <c r="Q60" s="221"/>
      <c r="R60" s="222"/>
      <c r="S60" s="221"/>
    </row>
    <row r="61" spans="1:20" ht="14.4" customHeight="1">
      <c r="A61" s="16" t="s">
        <v>79</v>
      </c>
      <c r="B61" s="9">
        <v>70.930000000000007</v>
      </c>
      <c r="C61" s="9">
        <v>70.930000000000007</v>
      </c>
      <c r="D61" s="90">
        <f t="shared" si="9"/>
        <v>1</v>
      </c>
      <c r="E61" s="218">
        <v>162.30000000000001</v>
      </c>
      <c r="F61" s="218"/>
      <c r="G61" s="9">
        <v>162.30000000000001</v>
      </c>
      <c r="H61" s="216">
        <f t="shared" si="11"/>
        <v>1</v>
      </c>
      <c r="I61" s="216"/>
      <c r="J61" s="218"/>
      <c r="K61" s="218"/>
      <c r="L61" s="218"/>
      <c r="M61" s="218"/>
      <c r="N61" s="218"/>
      <c r="O61" s="218"/>
      <c r="P61" s="218"/>
      <c r="Q61" s="218"/>
      <c r="R61" s="218"/>
      <c r="S61" s="218"/>
    </row>
    <row r="62" spans="1:20" ht="20.399999999999999">
      <c r="A62" s="16" t="s">
        <v>222</v>
      </c>
      <c r="B62" s="157">
        <v>0</v>
      </c>
      <c r="C62" s="157">
        <v>0</v>
      </c>
      <c r="D62" s="81">
        <v>0</v>
      </c>
      <c r="E62" s="218">
        <v>20</v>
      </c>
      <c r="F62" s="218"/>
      <c r="G62" s="157">
        <v>20</v>
      </c>
      <c r="H62" s="216">
        <f t="shared" ref="H62" si="12">(G62/E62)*100%</f>
        <v>1</v>
      </c>
      <c r="I62" s="216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85"/>
    </row>
    <row r="63" spans="1:20">
      <c r="A63" s="85"/>
      <c r="B63" s="84"/>
      <c r="C63" s="84"/>
      <c r="D63" s="86"/>
      <c r="E63" s="217"/>
      <c r="F63" s="217"/>
      <c r="G63" s="84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85"/>
    </row>
    <row r="64" spans="1:20">
      <c r="A64" s="85"/>
      <c r="B64" s="84"/>
      <c r="C64" s="84"/>
      <c r="D64" s="86"/>
      <c r="E64" s="217"/>
      <c r="F64" s="217"/>
      <c r="G64" s="84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85"/>
    </row>
    <row r="65" spans="1:20">
      <c r="A65" s="85"/>
      <c r="B65" s="84"/>
      <c r="C65" s="84"/>
      <c r="D65" s="86"/>
      <c r="E65" s="217"/>
      <c r="F65" s="217"/>
      <c r="G65" s="84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85"/>
    </row>
    <row r="66" spans="1:20">
      <c r="A66" s="85"/>
      <c r="B66" s="84"/>
      <c r="C66" s="84"/>
      <c r="D66" s="86"/>
      <c r="E66" s="217"/>
      <c r="F66" s="217"/>
      <c r="G66" s="84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85"/>
    </row>
    <row r="67" spans="1:20">
      <c r="A67" s="85"/>
      <c r="B67" s="84"/>
      <c r="C67" s="84"/>
      <c r="D67" s="86"/>
      <c r="E67" s="217"/>
      <c r="F67" s="217"/>
      <c r="G67" s="84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85"/>
    </row>
    <row r="68" spans="1:20">
      <c r="A68" s="85"/>
      <c r="B68" s="84"/>
      <c r="C68" s="84"/>
      <c r="D68" s="86"/>
      <c r="E68" s="217"/>
      <c r="F68" s="217"/>
      <c r="G68" s="84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85"/>
    </row>
    <row r="69" spans="1:20">
      <c r="A69" s="85"/>
      <c r="B69" s="84"/>
      <c r="C69" s="84"/>
      <c r="D69" s="86"/>
      <c r="E69" s="217"/>
      <c r="F69" s="217"/>
      <c r="G69" s="84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85"/>
    </row>
    <row r="70" spans="1:20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</sheetData>
  <mergeCells count="399">
    <mergeCell ref="N24:O24"/>
    <mergeCell ref="P24:Q24"/>
    <mergeCell ref="R24:S24"/>
    <mergeCell ref="E27:F27"/>
    <mergeCell ref="H27:I27"/>
    <mergeCell ref="J27:K27"/>
    <mergeCell ref="L27:M27"/>
    <mergeCell ref="N27:O27"/>
    <mergeCell ref="P27:Q27"/>
    <mergeCell ref="R27:S27"/>
    <mergeCell ref="E26:F26"/>
    <mergeCell ref="H26:I26"/>
    <mergeCell ref="J26:K26"/>
    <mergeCell ref="L26:M26"/>
    <mergeCell ref="N26:O26"/>
    <mergeCell ref="P26:Q26"/>
    <mergeCell ref="R26:S26"/>
    <mergeCell ref="E25:F25"/>
    <mergeCell ref="A19:A20"/>
    <mergeCell ref="D16:D17"/>
    <mergeCell ref="E16:F17"/>
    <mergeCell ref="H16:I17"/>
    <mergeCell ref="J16:K17"/>
    <mergeCell ref="L16:M17"/>
    <mergeCell ref="P16:Q17"/>
    <mergeCell ref="R16:S17"/>
    <mergeCell ref="N16:O17"/>
    <mergeCell ref="E18:F18"/>
    <mergeCell ref="B16:B17"/>
    <mergeCell ref="C16:C17"/>
    <mergeCell ref="G16:G17"/>
    <mergeCell ref="P19:Q20"/>
    <mergeCell ref="R19:S20"/>
    <mergeCell ref="D19:D20"/>
    <mergeCell ref="E19:F20"/>
    <mergeCell ref="G19:G20"/>
    <mergeCell ref="H19:I20"/>
    <mergeCell ref="J19:K20"/>
    <mergeCell ref="L19:M20"/>
    <mergeCell ref="N19:O20"/>
    <mergeCell ref="A16:A17"/>
    <mergeCell ref="H18:I18"/>
    <mergeCell ref="A1:S1"/>
    <mergeCell ref="A2:S2"/>
    <mergeCell ref="A3:S3"/>
    <mergeCell ref="A4:S4"/>
    <mergeCell ref="A6:S6"/>
    <mergeCell ref="E11:F11"/>
    <mergeCell ref="H11:I11"/>
    <mergeCell ref="J11:K11"/>
    <mergeCell ref="L11:M11"/>
    <mergeCell ref="N11:O11"/>
    <mergeCell ref="P11:Q11"/>
    <mergeCell ref="E10:F10"/>
    <mergeCell ref="H10:I10"/>
    <mergeCell ref="J10:K10"/>
    <mergeCell ref="L10:M10"/>
    <mergeCell ref="N10:O10"/>
    <mergeCell ref="P10:Q10"/>
    <mergeCell ref="B5:S5"/>
    <mergeCell ref="B8:S8"/>
    <mergeCell ref="B9:D9"/>
    <mergeCell ref="E9:I9"/>
    <mergeCell ref="J9:O9"/>
    <mergeCell ref="P9:S9"/>
    <mergeCell ref="H12:I14"/>
    <mergeCell ref="A15:S15"/>
    <mergeCell ref="P12:Q14"/>
    <mergeCell ref="R12:R14"/>
    <mergeCell ref="S12:S14"/>
    <mergeCell ref="B12:B14"/>
    <mergeCell ref="C12:C14"/>
    <mergeCell ref="D12:D14"/>
    <mergeCell ref="E12:F14"/>
    <mergeCell ref="G12:G14"/>
    <mergeCell ref="J12:K14"/>
    <mergeCell ref="L12:M14"/>
    <mergeCell ref="N12:O14"/>
    <mergeCell ref="J18:K18"/>
    <mergeCell ref="L18:M18"/>
    <mergeCell ref="N18:O18"/>
    <mergeCell ref="P18:Q18"/>
    <mergeCell ref="R18:S18"/>
    <mergeCell ref="B19:B20"/>
    <mergeCell ref="E21:F21"/>
    <mergeCell ref="H21:I21"/>
    <mergeCell ref="J21:K21"/>
    <mergeCell ref="L21:M21"/>
    <mergeCell ref="N21:O21"/>
    <mergeCell ref="P21:Q21"/>
    <mergeCell ref="R21:S21"/>
    <mergeCell ref="C19:C20"/>
    <mergeCell ref="E22:F22"/>
    <mergeCell ref="H22:I22"/>
    <mergeCell ref="J22:K22"/>
    <mergeCell ref="L22:M22"/>
    <mergeCell ref="N22:O22"/>
    <mergeCell ref="P22:Q22"/>
    <mergeCell ref="R22:S22"/>
    <mergeCell ref="H25:I25"/>
    <mergeCell ref="J25:K25"/>
    <mergeCell ref="L25:M25"/>
    <mergeCell ref="N25:O25"/>
    <mergeCell ref="P25:Q25"/>
    <mergeCell ref="R25:S25"/>
    <mergeCell ref="E23:F23"/>
    <mergeCell ref="H23:I23"/>
    <mergeCell ref="J23:K23"/>
    <mergeCell ref="L23:M23"/>
    <mergeCell ref="N23:O23"/>
    <mergeCell ref="P23:Q23"/>
    <mergeCell ref="R23:S23"/>
    <mergeCell ref="E24:F24"/>
    <mergeCell ref="H24:I24"/>
    <mergeCell ref="J24:K24"/>
    <mergeCell ref="L24:M24"/>
    <mergeCell ref="A29:S29"/>
    <mergeCell ref="E32:F32"/>
    <mergeCell ref="H32:I32"/>
    <mergeCell ref="J32:K32"/>
    <mergeCell ref="L32:M32"/>
    <mergeCell ref="N32:O32"/>
    <mergeCell ref="P32:Q32"/>
    <mergeCell ref="R32:S32"/>
    <mergeCell ref="E31:F31"/>
    <mergeCell ref="H31:I31"/>
    <mergeCell ref="J31:K31"/>
    <mergeCell ref="L31:M31"/>
    <mergeCell ref="N31:O31"/>
    <mergeCell ref="P31:Q31"/>
    <mergeCell ref="R31:S31"/>
    <mergeCell ref="E30:F30"/>
    <mergeCell ref="H30:I30"/>
    <mergeCell ref="J30:K30"/>
    <mergeCell ref="L30:M30"/>
    <mergeCell ref="N30:O30"/>
    <mergeCell ref="P30:Q30"/>
    <mergeCell ref="R30:S30"/>
    <mergeCell ref="E33:F33"/>
    <mergeCell ref="H33:I33"/>
    <mergeCell ref="J33:K33"/>
    <mergeCell ref="L33:M33"/>
    <mergeCell ref="N33:O33"/>
    <mergeCell ref="P33:Q33"/>
    <mergeCell ref="R33:S33"/>
    <mergeCell ref="E34:F34"/>
    <mergeCell ref="H34:I34"/>
    <mergeCell ref="J34:K34"/>
    <mergeCell ref="L34:M34"/>
    <mergeCell ref="N34:O34"/>
    <mergeCell ref="P34:Q34"/>
    <mergeCell ref="R34:S34"/>
    <mergeCell ref="E35:F35"/>
    <mergeCell ref="H35:I35"/>
    <mergeCell ref="J35:K35"/>
    <mergeCell ref="L35:M35"/>
    <mergeCell ref="N35:O35"/>
    <mergeCell ref="P35:Q35"/>
    <mergeCell ref="R35:S35"/>
    <mergeCell ref="E36:F36"/>
    <mergeCell ref="H36:I36"/>
    <mergeCell ref="J36:K36"/>
    <mergeCell ref="L36:M36"/>
    <mergeCell ref="N36:O36"/>
    <mergeCell ref="P36:Q36"/>
    <mergeCell ref="R36:S36"/>
    <mergeCell ref="E37:F37"/>
    <mergeCell ref="H37:I37"/>
    <mergeCell ref="J37:K37"/>
    <mergeCell ref="L37:M37"/>
    <mergeCell ref="N37:O37"/>
    <mergeCell ref="P37:Q37"/>
    <mergeCell ref="R37:S37"/>
    <mergeCell ref="E38:F38"/>
    <mergeCell ref="H38:I38"/>
    <mergeCell ref="J38:K38"/>
    <mergeCell ref="L38:M38"/>
    <mergeCell ref="N38:O38"/>
    <mergeCell ref="P38:Q38"/>
    <mergeCell ref="R38:S38"/>
    <mergeCell ref="E39:F39"/>
    <mergeCell ref="H39:I39"/>
    <mergeCell ref="J39:K39"/>
    <mergeCell ref="L39:M39"/>
    <mergeCell ref="N39:O39"/>
    <mergeCell ref="P39:Q39"/>
    <mergeCell ref="R39:S39"/>
    <mergeCell ref="E40:F40"/>
    <mergeCell ref="H40:I40"/>
    <mergeCell ref="J40:K40"/>
    <mergeCell ref="L40:M40"/>
    <mergeCell ref="N40:O40"/>
    <mergeCell ref="P40:Q40"/>
    <mergeCell ref="R40:S40"/>
    <mergeCell ref="E41:F41"/>
    <mergeCell ref="H41:I41"/>
    <mergeCell ref="J41:K41"/>
    <mergeCell ref="L41:M41"/>
    <mergeCell ref="N41:O41"/>
    <mergeCell ref="P41:Q41"/>
    <mergeCell ref="R41:S41"/>
    <mergeCell ref="E42:F42"/>
    <mergeCell ref="H42:I42"/>
    <mergeCell ref="J42:K42"/>
    <mergeCell ref="L42:M42"/>
    <mergeCell ref="N42:O42"/>
    <mergeCell ref="P42:Q42"/>
    <mergeCell ref="R42:S42"/>
    <mergeCell ref="E43:F43"/>
    <mergeCell ref="H43:I43"/>
    <mergeCell ref="J43:K43"/>
    <mergeCell ref="L43:M43"/>
    <mergeCell ref="N43:O43"/>
    <mergeCell ref="P43:Q43"/>
    <mergeCell ref="R43:S43"/>
    <mergeCell ref="E44:F44"/>
    <mergeCell ref="H44:I44"/>
    <mergeCell ref="J44:K44"/>
    <mergeCell ref="L44:M44"/>
    <mergeCell ref="N44:O44"/>
    <mergeCell ref="P44:Q44"/>
    <mergeCell ref="R44:S44"/>
    <mergeCell ref="E45:F45"/>
    <mergeCell ref="H45:I45"/>
    <mergeCell ref="J45:K45"/>
    <mergeCell ref="L45:M45"/>
    <mergeCell ref="N45:O45"/>
    <mergeCell ref="P45:Q45"/>
    <mergeCell ref="R45:S45"/>
    <mergeCell ref="E46:F46"/>
    <mergeCell ref="H46:I46"/>
    <mergeCell ref="J46:K46"/>
    <mergeCell ref="L46:M46"/>
    <mergeCell ref="N46:O46"/>
    <mergeCell ref="P46:Q46"/>
    <mergeCell ref="R46:S46"/>
    <mergeCell ref="E47:F47"/>
    <mergeCell ref="H47:I47"/>
    <mergeCell ref="J47:K47"/>
    <mergeCell ref="L47:M47"/>
    <mergeCell ref="N47:O47"/>
    <mergeCell ref="P47:Q47"/>
    <mergeCell ref="R47:S47"/>
    <mergeCell ref="E48:F48"/>
    <mergeCell ref="H48:I48"/>
    <mergeCell ref="J48:K48"/>
    <mergeCell ref="L48:M48"/>
    <mergeCell ref="N48:O48"/>
    <mergeCell ref="P48:Q48"/>
    <mergeCell ref="R48:S48"/>
    <mergeCell ref="E49:F49"/>
    <mergeCell ref="H49:I49"/>
    <mergeCell ref="J49:K49"/>
    <mergeCell ref="L49:M49"/>
    <mergeCell ref="N49:O49"/>
    <mergeCell ref="P49:Q49"/>
    <mergeCell ref="R49:S49"/>
    <mergeCell ref="E50:F50"/>
    <mergeCell ref="H50:I50"/>
    <mergeCell ref="J50:K50"/>
    <mergeCell ref="L50:M50"/>
    <mergeCell ref="N50:O50"/>
    <mergeCell ref="P50:Q50"/>
    <mergeCell ref="R50:S50"/>
    <mergeCell ref="E51:F51"/>
    <mergeCell ref="H51:I51"/>
    <mergeCell ref="J51:K51"/>
    <mergeCell ref="L51:M51"/>
    <mergeCell ref="N51:O51"/>
    <mergeCell ref="P51:Q51"/>
    <mergeCell ref="R51:S51"/>
    <mergeCell ref="E52:F52"/>
    <mergeCell ref="H52:I52"/>
    <mergeCell ref="J52:K52"/>
    <mergeCell ref="L52:M52"/>
    <mergeCell ref="N52:O52"/>
    <mergeCell ref="P52:Q52"/>
    <mergeCell ref="R52:S52"/>
    <mergeCell ref="E53:F53"/>
    <mergeCell ref="H53:I53"/>
    <mergeCell ref="J53:K53"/>
    <mergeCell ref="L53:M53"/>
    <mergeCell ref="N53:O53"/>
    <mergeCell ref="P53:Q53"/>
    <mergeCell ref="R53:S53"/>
    <mergeCell ref="E54:F54"/>
    <mergeCell ref="H54:I54"/>
    <mergeCell ref="J54:K54"/>
    <mergeCell ref="L54:M54"/>
    <mergeCell ref="N54:O54"/>
    <mergeCell ref="P54:Q54"/>
    <mergeCell ref="R54:S54"/>
    <mergeCell ref="E55:F55"/>
    <mergeCell ref="H55:I55"/>
    <mergeCell ref="J55:K55"/>
    <mergeCell ref="L55:M55"/>
    <mergeCell ref="N55:O55"/>
    <mergeCell ref="P55:Q55"/>
    <mergeCell ref="R55:S55"/>
    <mergeCell ref="E56:F56"/>
    <mergeCell ref="H56:I56"/>
    <mergeCell ref="J56:K56"/>
    <mergeCell ref="L56:M56"/>
    <mergeCell ref="N56:O56"/>
    <mergeCell ref="P56:Q56"/>
    <mergeCell ref="R56:S56"/>
    <mergeCell ref="E57:F57"/>
    <mergeCell ref="H57:I57"/>
    <mergeCell ref="J57:K57"/>
    <mergeCell ref="L57:M57"/>
    <mergeCell ref="N57:O57"/>
    <mergeCell ref="P57:Q57"/>
    <mergeCell ref="R57:S57"/>
    <mergeCell ref="E58:F58"/>
    <mergeCell ref="H58:I58"/>
    <mergeCell ref="J58:K58"/>
    <mergeCell ref="L58:M58"/>
    <mergeCell ref="N58:O58"/>
    <mergeCell ref="P58:Q58"/>
    <mergeCell ref="R58:S58"/>
    <mergeCell ref="E59:F59"/>
    <mergeCell ref="H59:I59"/>
    <mergeCell ref="J59:K59"/>
    <mergeCell ref="L59:M59"/>
    <mergeCell ref="N59:O59"/>
    <mergeCell ref="P59:Q59"/>
    <mergeCell ref="R59:S59"/>
    <mergeCell ref="E60:F60"/>
    <mergeCell ref="H60:I60"/>
    <mergeCell ref="J60:K60"/>
    <mergeCell ref="L60:M60"/>
    <mergeCell ref="N60:O60"/>
    <mergeCell ref="P60:Q60"/>
    <mergeCell ref="R60:S60"/>
    <mergeCell ref="E61:F61"/>
    <mergeCell ref="H61:I61"/>
    <mergeCell ref="J61:K61"/>
    <mergeCell ref="L61:M61"/>
    <mergeCell ref="N61:O61"/>
    <mergeCell ref="P61:Q61"/>
    <mergeCell ref="R61:S61"/>
    <mergeCell ref="E62:F62"/>
    <mergeCell ref="H62:I62"/>
    <mergeCell ref="J62:K62"/>
    <mergeCell ref="L62:M62"/>
    <mergeCell ref="N62:O62"/>
    <mergeCell ref="P62:Q62"/>
    <mergeCell ref="R62:S62"/>
    <mergeCell ref="E63:F63"/>
    <mergeCell ref="H63:I63"/>
    <mergeCell ref="J63:K63"/>
    <mergeCell ref="L63:M63"/>
    <mergeCell ref="N63:O63"/>
    <mergeCell ref="P63:Q63"/>
    <mergeCell ref="R63:S63"/>
    <mergeCell ref="E64:F64"/>
    <mergeCell ref="H64:I64"/>
    <mergeCell ref="J64:K64"/>
    <mergeCell ref="L64:M64"/>
    <mergeCell ref="N64:O64"/>
    <mergeCell ref="P64:Q64"/>
    <mergeCell ref="R64:S64"/>
    <mergeCell ref="H65:I65"/>
    <mergeCell ref="J65:K65"/>
    <mergeCell ref="L65:M65"/>
    <mergeCell ref="N65:O65"/>
    <mergeCell ref="P65:Q65"/>
    <mergeCell ref="R65:S65"/>
    <mergeCell ref="E66:F66"/>
    <mergeCell ref="H66:I66"/>
    <mergeCell ref="J66:K66"/>
    <mergeCell ref="L66:M66"/>
    <mergeCell ref="N66:O66"/>
    <mergeCell ref="P66:Q66"/>
    <mergeCell ref="R66:S66"/>
    <mergeCell ref="E28:F28"/>
    <mergeCell ref="H28:I28"/>
    <mergeCell ref="E69:F69"/>
    <mergeCell ref="H69:I69"/>
    <mergeCell ref="J69:K69"/>
    <mergeCell ref="L69:M69"/>
    <mergeCell ref="N69:O69"/>
    <mergeCell ref="P69:Q69"/>
    <mergeCell ref="R69:S69"/>
    <mergeCell ref="E67:F67"/>
    <mergeCell ref="H67:I67"/>
    <mergeCell ref="J67:K67"/>
    <mergeCell ref="L67:M67"/>
    <mergeCell ref="N67:O67"/>
    <mergeCell ref="P67:Q67"/>
    <mergeCell ref="R67:S67"/>
    <mergeCell ref="E68:F68"/>
    <mergeCell ref="H68:I68"/>
    <mergeCell ref="J68:K68"/>
    <mergeCell ref="L68:M68"/>
    <mergeCell ref="N68:O68"/>
    <mergeCell ref="P68:Q68"/>
    <mergeCell ref="R68:S68"/>
    <mergeCell ref="E65:F6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topLeftCell="C1" zoomScaleNormal="90" zoomScaleSheetLayoutView="100" workbookViewId="0">
      <selection activeCell="A17" sqref="A17:I17"/>
    </sheetView>
  </sheetViews>
  <sheetFormatPr defaultRowHeight="14.4"/>
  <cols>
    <col min="2" max="8" width="30.88671875" customWidth="1"/>
  </cols>
  <sheetData>
    <row r="1" spans="1:12">
      <c r="A1" s="276" t="s">
        <v>115</v>
      </c>
      <c r="B1" s="276"/>
      <c r="C1" s="276"/>
      <c r="D1" s="276"/>
      <c r="E1" s="276"/>
      <c r="F1" s="276"/>
      <c r="G1" s="276"/>
      <c r="H1" s="276"/>
      <c r="I1" s="70"/>
      <c r="J1" s="70"/>
      <c r="K1" s="70"/>
      <c r="L1" s="70"/>
    </row>
    <row r="2" spans="1:12" ht="15" customHeight="1">
      <c r="A2" s="275" t="s">
        <v>116</v>
      </c>
      <c r="B2" s="275"/>
      <c r="C2" s="275"/>
      <c r="D2" s="275"/>
      <c r="E2" s="275"/>
      <c r="F2" s="275"/>
      <c r="G2" s="275"/>
      <c r="H2" s="275"/>
      <c r="I2" s="69"/>
      <c r="J2" s="69"/>
      <c r="K2" s="69"/>
      <c r="L2" s="69"/>
    </row>
    <row r="3" spans="1:12" ht="15.6">
      <c r="A3" s="213" t="s">
        <v>236</v>
      </c>
      <c r="B3" s="213"/>
      <c r="C3" s="213"/>
      <c r="D3" s="213"/>
      <c r="E3" s="213"/>
      <c r="F3" s="213"/>
      <c r="G3" s="213"/>
      <c r="H3" s="213"/>
      <c r="I3" s="68"/>
      <c r="J3" s="68"/>
      <c r="K3" s="68"/>
      <c r="L3" s="68"/>
    </row>
    <row r="4" spans="1:12" ht="15.6">
      <c r="A4" s="63"/>
    </row>
    <row r="5" spans="1:12" ht="15.6">
      <c r="A5" s="49" t="s">
        <v>237</v>
      </c>
    </row>
    <row r="6" spans="1:12" ht="15.6">
      <c r="A6" s="72" t="s">
        <v>238</v>
      </c>
    </row>
    <row r="7" spans="1:12" ht="15.6">
      <c r="A7" s="72" t="s">
        <v>239</v>
      </c>
    </row>
    <row r="8" spans="1:12" ht="15.6">
      <c r="A8" s="72" t="s">
        <v>240</v>
      </c>
    </row>
    <row r="9" spans="1:12" ht="15.6">
      <c r="A9" s="72" t="s">
        <v>241</v>
      </c>
    </row>
    <row r="10" spans="1:12" ht="15.6">
      <c r="A10" s="72"/>
    </row>
    <row r="11" spans="1:12" ht="15.6">
      <c r="A11" s="49"/>
    </row>
    <row r="12" spans="1:12" ht="15.6">
      <c r="A12" s="49" t="s">
        <v>117</v>
      </c>
    </row>
    <row r="13" spans="1:12" ht="16.2" thickBot="1">
      <c r="A13" s="49"/>
    </row>
    <row r="14" spans="1:12" ht="27.6" thickBot="1">
      <c r="A14" s="64" t="s">
        <v>118</v>
      </c>
      <c r="B14" s="65" t="s">
        <v>119</v>
      </c>
      <c r="C14" s="65" t="s">
        <v>120</v>
      </c>
      <c r="D14" s="65" t="s">
        <v>243</v>
      </c>
      <c r="E14" s="65" t="s">
        <v>121</v>
      </c>
      <c r="F14" s="65" t="s">
        <v>122</v>
      </c>
      <c r="G14" s="65" t="s">
        <v>123</v>
      </c>
      <c r="H14" s="65" t="s">
        <v>112</v>
      </c>
    </row>
    <row r="15" spans="1:12" ht="80.400000000000006" thickBot="1">
      <c r="A15" s="66" t="s">
        <v>44</v>
      </c>
      <c r="B15" s="95" t="s">
        <v>124</v>
      </c>
      <c r="C15" s="67">
        <f>исполнение!I16</f>
        <v>67739.170000000013</v>
      </c>
      <c r="D15" s="67">
        <f>исполнение!M16</f>
        <v>45412.700000000012</v>
      </c>
      <c r="E15" s="67">
        <f>исполнение!K16</f>
        <v>19814.47</v>
      </c>
      <c r="F15" s="67">
        <f>исполнение!J16</f>
        <v>2512</v>
      </c>
      <c r="G15" s="67">
        <v>0</v>
      </c>
      <c r="H15" s="67">
        <f>исполнение!O16</f>
        <v>100</v>
      </c>
    </row>
    <row r="16" spans="1:12">
      <c r="A16" s="61"/>
    </row>
    <row r="17" spans="1:9">
      <c r="A17" s="273" t="s">
        <v>242</v>
      </c>
      <c r="B17" s="273"/>
      <c r="C17" s="273"/>
      <c r="D17" s="273"/>
      <c r="E17" s="273"/>
      <c r="F17" s="273"/>
      <c r="G17" s="273"/>
      <c r="H17" s="273"/>
      <c r="I17" s="273"/>
    </row>
    <row r="18" spans="1:9" ht="24" customHeight="1">
      <c r="B18" s="274" t="s">
        <v>149</v>
      </c>
      <c r="C18" s="274"/>
      <c r="D18" s="274"/>
      <c r="E18" s="274"/>
      <c r="F18" s="274"/>
      <c r="G18" s="274"/>
      <c r="H18" s="274"/>
      <c r="I18" s="274"/>
    </row>
  </sheetData>
  <mergeCells count="5">
    <mergeCell ref="A17:I17"/>
    <mergeCell ref="B18:I18"/>
    <mergeCell ref="A3:H3"/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topLeftCell="A50" zoomScale="90" zoomScaleSheetLayoutView="90" workbookViewId="0">
      <selection activeCell="B58" sqref="B58"/>
    </sheetView>
  </sheetViews>
  <sheetFormatPr defaultRowHeight="14.4"/>
  <cols>
    <col min="2" max="2" width="50.109375" customWidth="1"/>
    <col min="3" max="3" width="21.88671875" customWidth="1"/>
    <col min="15" max="15" width="21.88671875" style="15" customWidth="1"/>
  </cols>
  <sheetData>
    <row r="1" spans="1:18">
      <c r="A1" s="171" t="s">
        <v>150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8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8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8" ht="15.6">
      <c r="A4" s="63"/>
    </row>
    <row r="5" spans="1:18" ht="15.6">
      <c r="A5" s="166" t="s">
        <v>151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8" ht="15.6">
      <c r="A6" s="62"/>
    </row>
    <row r="7" spans="1:18" ht="28.95" customHeight="1">
      <c r="A7" s="254" t="s">
        <v>124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128"/>
      <c r="P7" s="117"/>
      <c r="Q7" s="117"/>
      <c r="R7" s="117"/>
    </row>
    <row r="8" spans="1:18">
      <c r="A8" s="283" t="s">
        <v>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8">
      <c r="A9" s="283" t="s">
        <v>244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</row>
    <row r="10" spans="1:18" ht="15" thickBot="1">
      <c r="A10" s="71"/>
    </row>
    <row r="11" spans="1:18" ht="32.4" thickBot="1">
      <c r="A11" s="48" t="s">
        <v>118</v>
      </c>
      <c r="B11" s="179" t="s">
        <v>153</v>
      </c>
      <c r="C11" s="179" t="s">
        <v>154</v>
      </c>
      <c r="D11" s="179" t="s">
        <v>155</v>
      </c>
      <c r="E11" s="99" t="s">
        <v>156</v>
      </c>
      <c r="F11" s="280" t="s">
        <v>167</v>
      </c>
      <c r="G11" s="281"/>
      <c r="H11" s="282"/>
      <c r="I11" s="280" t="s">
        <v>245</v>
      </c>
      <c r="J11" s="281"/>
      <c r="K11" s="282"/>
      <c r="L11" s="280" t="s">
        <v>158</v>
      </c>
      <c r="M11" s="281"/>
      <c r="N11" s="282"/>
      <c r="O11" s="277" t="s">
        <v>172</v>
      </c>
    </row>
    <row r="12" spans="1:18" ht="35.4" customHeight="1">
      <c r="A12" s="96" t="s">
        <v>152</v>
      </c>
      <c r="B12" s="278"/>
      <c r="C12" s="278"/>
      <c r="D12" s="278"/>
      <c r="E12" s="100" t="s">
        <v>157</v>
      </c>
      <c r="F12" s="103" t="s">
        <v>159</v>
      </c>
      <c r="G12" s="103" t="s">
        <v>161</v>
      </c>
      <c r="H12" s="103" t="s">
        <v>163</v>
      </c>
      <c r="I12" s="103" t="s">
        <v>159</v>
      </c>
      <c r="J12" s="103" t="s">
        <v>161</v>
      </c>
      <c r="K12" s="103" t="s">
        <v>163</v>
      </c>
      <c r="L12" s="103" t="s">
        <v>159</v>
      </c>
      <c r="M12" s="103" t="s">
        <v>161</v>
      </c>
      <c r="N12" s="119" t="s">
        <v>163</v>
      </c>
      <c r="O12" s="277"/>
    </row>
    <row r="13" spans="1:18" ht="23.4" customHeight="1">
      <c r="A13" s="97"/>
      <c r="B13" s="278"/>
      <c r="C13" s="278"/>
      <c r="D13" s="278"/>
      <c r="E13" s="101"/>
      <c r="F13" s="103" t="s">
        <v>160</v>
      </c>
      <c r="G13" s="103" t="s">
        <v>162</v>
      </c>
      <c r="H13" s="103" t="s">
        <v>164</v>
      </c>
      <c r="I13" s="103" t="s">
        <v>160</v>
      </c>
      <c r="J13" s="103" t="s">
        <v>162</v>
      </c>
      <c r="K13" s="103" t="s">
        <v>164</v>
      </c>
      <c r="L13" s="103" t="s">
        <v>160</v>
      </c>
      <c r="M13" s="103" t="s">
        <v>162</v>
      </c>
      <c r="N13" s="119" t="s">
        <v>164</v>
      </c>
      <c r="O13" s="277"/>
    </row>
    <row r="14" spans="1:18" ht="26.4" customHeight="1">
      <c r="A14" s="97"/>
      <c r="B14" s="278"/>
      <c r="C14" s="278"/>
      <c r="D14" s="278"/>
      <c r="E14" s="101"/>
      <c r="F14" s="104"/>
      <c r="G14" s="104"/>
      <c r="H14" s="103" t="s">
        <v>165</v>
      </c>
      <c r="I14" s="104"/>
      <c r="J14" s="104"/>
      <c r="K14" s="103" t="s">
        <v>165</v>
      </c>
      <c r="L14" s="104"/>
      <c r="M14" s="104"/>
      <c r="N14" s="119" t="s">
        <v>165</v>
      </c>
      <c r="O14" s="277"/>
    </row>
    <row r="15" spans="1:18" ht="15" thickBot="1">
      <c r="A15" s="98"/>
      <c r="B15" s="180"/>
      <c r="C15" s="180"/>
      <c r="D15" s="180"/>
      <c r="E15" s="102"/>
      <c r="F15" s="105"/>
      <c r="G15" s="105"/>
      <c r="H15" s="5" t="s">
        <v>166</v>
      </c>
      <c r="I15" s="105"/>
      <c r="J15" s="105"/>
      <c r="K15" s="5" t="s">
        <v>166</v>
      </c>
      <c r="L15" s="105"/>
      <c r="M15" s="105"/>
      <c r="N15" s="120" t="s">
        <v>166</v>
      </c>
      <c r="O15" s="277"/>
    </row>
    <row r="16" spans="1:18" ht="15" thickBot="1">
      <c r="A16" s="106">
        <v>1</v>
      </c>
      <c r="B16" s="107">
        <v>2</v>
      </c>
      <c r="C16" s="107">
        <v>3</v>
      </c>
      <c r="D16" s="107">
        <v>4</v>
      </c>
      <c r="E16" s="108">
        <v>5</v>
      </c>
      <c r="F16" s="107">
        <v>6</v>
      </c>
      <c r="G16" s="107">
        <v>7</v>
      </c>
      <c r="H16" s="109">
        <v>8</v>
      </c>
      <c r="I16" s="109">
        <v>9</v>
      </c>
      <c r="J16" s="109">
        <v>10</v>
      </c>
      <c r="K16" s="109">
        <v>11</v>
      </c>
      <c r="L16" s="109">
        <v>12</v>
      </c>
      <c r="M16" s="109">
        <v>13</v>
      </c>
      <c r="N16" s="121">
        <v>14</v>
      </c>
      <c r="O16" s="277"/>
    </row>
    <row r="17" spans="1:15" ht="15" customHeight="1">
      <c r="A17" s="279" t="s">
        <v>19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</row>
    <row r="18" spans="1:15">
      <c r="A18" s="162" t="s">
        <v>103</v>
      </c>
      <c r="B18" s="174" t="s">
        <v>26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05"/>
    </row>
    <row r="19" spans="1:15" ht="7.95" customHeight="1">
      <c r="A19" s="163"/>
      <c r="B19" s="174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05"/>
    </row>
    <row r="20" spans="1:15" ht="30.6">
      <c r="A20" s="36" t="s">
        <v>32</v>
      </c>
      <c r="B20" s="77" t="s">
        <v>24</v>
      </c>
      <c r="C20" s="118" t="s">
        <v>125</v>
      </c>
      <c r="D20" s="20" t="s">
        <v>169</v>
      </c>
      <c r="E20" s="20">
        <v>37</v>
      </c>
      <c r="F20" s="20">
        <v>43.33</v>
      </c>
      <c r="G20" s="20">
        <v>43.33</v>
      </c>
      <c r="H20" s="87">
        <f>G20/F20</f>
        <v>1</v>
      </c>
      <c r="I20" s="20">
        <v>43.33</v>
      </c>
      <c r="J20" s="20">
        <v>43.33</v>
      </c>
      <c r="K20" s="87">
        <f>J20/I20</f>
        <v>1</v>
      </c>
      <c r="L20" s="20"/>
      <c r="M20" s="20"/>
      <c r="N20" s="122"/>
      <c r="O20" s="15" t="s">
        <v>171</v>
      </c>
    </row>
    <row r="21" spans="1:15" ht="21.6">
      <c r="A21" s="37" t="s">
        <v>35</v>
      </c>
      <c r="B21" s="114" t="s">
        <v>28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15"/>
    </row>
    <row r="22" spans="1:15" ht="20.399999999999999">
      <c r="A22" s="36" t="s">
        <v>36</v>
      </c>
      <c r="B22" s="77" t="s">
        <v>29</v>
      </c>
      <c r="C22" s="78" t="s">
        <v>129</v>
      </c>
      <c r="D22" s="20" t="s">
        <v>173</v>
      </c>
      <c r="E22" s="20">
        <v>0</v>
      </c>
      <c r="F22" s="20">
        <v>16</v>
      </c>
      <c r="G22" s="20">
        <v>16</v>
      </c>
      <c r="H22" s="87">
        <f t="shared" ref="H22:H24" si="0">G22/F22</f>
        <v>1</v>
      </c>
      <c r="I22" s="10">
        <v>0</v>
      </c>
      <c r="J22" s="83">
        <v>0</v>
      </c>
      <c r="K22" s="83"/>
      <c r="L22" s="83"/>
      <c r="M22" s="83"/>
      <c r="N22" s="50"/>
      <c r="O22" s="15" t="s">
        <v>171</v>
      </c>
    </row>
    <row r="23" spans="1:15" ht="21.6">
      <c r="A23" s="36" t="s">
        <v>38</v>
      </c>
      <c r="B23" s="114" t="s">
        <v>37</v>
      </c>
      <c r="C23" s="60"/>
      <c r="D23" s="110"/>
      <c r="E23" s="60"/>
      <c r="F23" s="60"/>
      <c r="G23" s="60"/>
      <c r="H23" s="60"/>
      <c r="I23" s="60"/>
      <c r="J23" s="60"/>
      <c r="K23" s="60"/>
      <c r="L23" s="60"/>
      <c r="M23" s="60"/>
      <c r="N23" s="115"/>
    </row>
    <row r="24" spans="1:15" ht="61.2">
      <c r="A24" s="36" t="s">
        <v>39</v>
      </c>
      <c r="B24" s="77" t="s">
        <v>40</v>
      </c>
      <c r="C24" s="82" t="s">
        <v>249</v>
      </c>
      <c r="D24" s="20" t="s">
        <v>173</v>
      </c>
      <c r="E24" s="20">
        <v>0</v>
      </c>
      <c r="F24" s="20">
        <v>1</v>
      </c>
      <c r="G24" s="20">
        <v>1</v>
      </c>
      <c r="H24" s="87">
        <f t="shared" si="0"/>
        <v>1</v>
      </c>
      <c r="I24" s="21">
        <v>1</v>
      </c>
      <c r="J24" s="20">
        <v>1</v>
      </c>
      <c r="K24" s="87">
        <f t="shared" ref="K24:K25" si="1">J24/I24</f>
        <v>1</v>
      </c>
      <c r="L24" s="83"/>
      <c r="M24" s="83"/>
      <c r="N24" s="50"/>
      <c r="O24" s="15" t="s">
        <v>171</v>
      </c>
    </row>
    <row r="25" spans="1:15" ht="30.6">
      <c r="A25" s="36" t="s">
        <v>90</v>
      </c>
      <c r="B25" s="77" t="s">
        <v>220</v>
      </c>
      <c r="C25" s="82" t="s">
        <v>226</v>
      </c>
      <c r="D25" s="20" t="s">
        <v>173</v>
      </c>
      <c r="E25" s="20">
        <v>0</v>
      </c>
      <c r="F25" s="20">
        <v>1</v>
      </c>
      <c r="G25" s="20">
        <v>1</v>
      </c>
      <c r="H25" s="87">
        <f t="shared" ref="H25" si="2">G25/F25</f>
        <v>1</v>
      </c>
      <c r="I25" s="21">
        <v>1</v>
      </c>
      <c r="J25" s="20">
        <v>1</v>
      </c>
      <c r="K25" s="87">
        <f t="shared" si="1"/>
        <v>1</v>
      </c>
      <c r="L25" s="157"/>
      <c r="M25" s="157"/>
      <c r="N25" s="50"/>
      <c r="O25" s="15" t="s">
        <v>171</v>
      </c>
    </row>
    <row r="26" spans="1:15">
      <c r="A26" s="36"/>
      <c r="B26" s="165" t="s">
        <v>20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5" ht="20.399999999999999">
      <c r="A27" s="37" t="s">
        <v>44</v>
      </c>
      <c r="B27" s="110" t="s">
        <v>43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15"/>
    </row>
    <row r="28" spans="1:15" ht="55.2" customHeight="1">
      <c r="A28" s="36" t="s">
        <v>30</v>
      </c>
      <c r="B28" s="83" t="s">
        <v>45</v>
      </c>
      <c r="C28" s="77" t="s">
        <v>130</v>
      </c>
      <c r="D28" s="24" t="s">
        <v>174</v>
      </c>
      <c r="E28" s="20">
        <v>1</v>
      </c>
      <c r="F28" s="20">
        <v>1</v>
      </c>
      <c r="G28" s="20">
        <v>1</v>
      </c>
      <c r="H28" s="87">
        <f t="shared" ref="H28:H58" si="3">G28/F28</f>
        <v>1</v>
      </c>
      <c r="I28" s="21">
        <v>1</v>
      </c>
      <c r="J28" s="20">
        <v>1</v>
      </c>
      <c r="K28" s="87">
        <f t="shared" ref="K28:K59" si="4">J28/I28</f>
        <v>1</v>
      </c>
      <c r="L28" s="20"/>
      <c r="M28" s="20"/>
      <c r="N28" s="123"/>
      <c r="O28" s="15" t="s">
        <v>170</v>
      </c>
    </row>
    <row r="29" spans="1:15" ht="37.200000000000003" customHeight="1">
      <c r="A29" s="36" t="s">
        <v>46</v>
      </c>
      <c r="B29" s="83" t="s">
        <v>47</v>
      </c>
      <c r="C29" s="77" t="s">
        <v>131</v>
      </c>
      <c r="D29" s="24" t="s">
        <v>174</v>
      </c>
      <c r="E29" s="20">
        <v>1</v>
      </c>
      <c r="F29" s="20">
        <v>1</v>
      </c>
      <c r="G29" s="20">
        <v>1</v>
      </c>
      <c r="H29" s="87">
        <f t="shared" si="3"/>
        <v>1</v>
      </c>
      <c r="I29" s="21">
        <v>1</v>
      </c>
      <c r="J29" s="20">
        <v>1</v>
      </c>
      <c r="K29" s="87">
        <f t="shared" si="4"/>
        <v>1</v>
      </c>
      <c r="L29" s="20"/>
      <c r="M29" s="20"/>
      <c r="N29" s="123"/>
      <c r="O29" s="15" t="s">
        <v>177</v>
      </c>
    </row>
    <row r="30" spans="1:15" ht="20.399999999999999">
      <c r="A30" s="36" t="s">
        <v>49</v>
      </c>
      <c r="B30" s="83" t="s">
        <v>48</v>
      </c>
      <c r="C30" s="118" t="s">
        <v>132</v>
      </c>
      <c r="D30" s="24" t="s">
        <v>168</v>
      </c>
      <c r="E30" s="20">
        <v>4</v>
      </c>
      <c r="F30" s="20">
        <v>4</v>
      </c>
      <c r="G30" s="20">
        <v>4</v>
      </c>
      <c r="H30" s="87">
        <f t="shared" si="3"/>
        <v>1</v>
      </c>
      <c r="I30" s="21">
        <v>4</v>
      </c>
      <c r="J30" s="20">
        <v>6</v>
      </c>
      <c r="K30" s="87">
        <f t="shared" si="4"/>
        <v>1.5</v>
      </c>
      <c r="L30" s="20"/>
      <c r="M30" s="20"/>
      <c r="N30" s="123"/>
      <c r="O30" s="15" t="s">
        <v>170</v>
      </c>
    </row>
    <row r="31" spans="1:15" ht="18" customHeight="1">
      <c r="A31" s="37" t="s">
        <v>51</v>
      </c>
      <c r="B31" s="60" t="s">
        <v>50</v>
      </c>
      <c r="C31" s="6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15"/>
    </row>
    <row r="32" spans="1:15" ht="20.399999999999999">
      <c r="A32" s="36" t="s">
        <v>32</v>
      </c>
      <c r="B32" s="16" t="s">
        <v>52</v>
      </c>
      <c r="C32" s="51" t="s">
        <v>52</v>
      </c>
      <c r="D32" s="28" t="s">
        <v>175</v>
      </c>
      <c r="E32" s="27">
        <v>100</v>
      </c>
      <c r="F32" s="27">
        <v>100</v>
      </c>
      <c r="G32" s="27">
        <v>100</v>
      </c>
      <c r="H32" s="87">
        <f t="shared" si="3"/>
        <v>1</v>
      </c>
      <c r="I32" s="27">
        <v>100</v>
      </c>
      <c r="J32" s="27">
        <v>100</v>
      </c>
      <c r="K32" s="87">
        <f t="shared" si="4"/>
        <v>1</v>
      </c>
      <c r="L32" s="27"/>
      <c r="M32" s="27"/>
      <c r="N32" s="123"/>
      <c r="O32" s="15" t="s">
        <v>171</v>
      </c>
    </row>
    <row r="33" spans="1:15" ht="30.6">
      <c r="A33" s="36" t="s">
        <v>33</v>
      </c>
      <c r="B33" s="16" t="s">
        <v>53</v>
      </c>
      <c r="C33" s="51" t="s">
        <v>53</v>
      </c>
      <c r="D33" s="28" t="s">
        <v>175</v>
      </c>
      <c r="E33" s="27">
        <v>100</v>
      </c>
      <c r="F33" s="27">
        <v>100</v>
      </c>
      <c r="G33" s="27">
        <v>100</v>
      </c>
      <c r="H33" s="87">
        <f t="shared" si="3"/>
        <v>1</v>
      </c>
      <c r="I33" s="27">
        <v>100</v>
      </c>
      <c r="J33" s="27">
        <v>100</v>
      </c>
      <c r="K33" s="87">
        <f t="shared" si="4"/>
        <v>1</v>
      </c>
      <c r="L33" s="27"/>
      <c r="M33" s="27"/>
      <c r="N33" s="123"/>
      <c r="O33" s="15" t="s">
        <v>171</v>
      </c>
    </row>
    <row r="34" spans="1:15" ht="40.799999999999997" hidden="1">
      <c r="A34" s="36" t="s">
        <v>34</v>
      </c>
      <c r="B34" s="16" t="s">
        <v>54</v>
      </c>
      <c r="C34" s="73"/>
      <c r="D34" s="28"/>
      <c r="E34" s="27"/>
      <c r="F34" s="27"/>
      <c r="G34" s="27"/>
      <c r="H34" s="87" t="e">
        <f t="shared" si="3"/>
        <v>#DIV/0!</v>
      </c>
      <c r="I34" s="28"/>
      <c r="J34" s="28"/>
      <c r="K34" s="87" t="e">
        <f t="shared" si="4"/>
        <v>#DIV/0!</v>
      </c>
      <c r="L34" s="27"/>
      <c r="M34" s="27"/>
      <c r="N34" s="123"/>
      <c r="O34" s="15" t="s">
        <v>171</v>
      </c>
    </row>
    <row r="35" spans="1:15" ht="81.599999999999994">
      <c r="A35" s="36" t="s">
        <v>57</v>
      </c>
      <c r="B35" s="16" t="s">
        <v>55</v>
      </c>
      <c r="C35" s="77" t="s">
        <v>229</v>
      </c>
      <c r="D35" s="28" t="s">
        <v>174</v>
      </c>
      <c r="E35" s="27">
        <v>0</v>
      </c>
      <c r="F35" s="27">
        <v>2</v>
      </c>
      <c r="G35" s="27">
        <v>2</v>
      </c>
      <c r="H35" s="87">
        <f t="shared" si="3"/>
        <v>1</v>
      </c>
      <c r="I35" s="28">
        <v>1</v>
      </c>
      <c r="J35" s="28">
        <v>1</v>
      </c>
      <c r="K35" s="87">
        <f t="shared" si="4"/>
        <v>1</v>
      </c>
      <c r="L35" s="27"/>
      <c r="M35" s="27"/>
      <c r="N35" s="123"/>
      <c r="O35" s="15" t="s">
        <v>171</v>
      </c>
    </row>
    <row r="36" spans="1:15" ht="81.599999999999994">
      <c r="A36" s="36" t="s">
        <v>58</v>
      </c>
      <c r="B36" s="16" t="s">
        <v>221</v>
      </c>
      <c r="C36" s="77" t="s">
        <v>227</v>
      </c>
      <c r="D36" s="28" t="s">
        <v>176</v>
      </c>
      <c r="E36" s="27">
        <v>0</v>
      </c>
      <c r="F36" s="27">
        <v>1</v>
      </c>
      <c r="G36" s="27">
        <v>1</v>
      </c>
      <c r="H36" s="87">
        <f t="shared" si="3"/>
        <v>1</v>
      </c>
      <c r="I36" s="28">
        <v>4</v>
      </c>
      <c r="J36" s="28">
        <v>4</v>
      </c>
      <c r="K36" s="87">
        <f t="shared" si="4"/>
        <v>1</v>
      </c>
      <c r="L36" s="27"/>
      <c r="M36" s="27"/>
      <c r="N36" s="123"/>
      <c r="O36" s="15" t="s">
        <v>171</v>
      </c>
    </row>
    <row r="37" spans="1:15" ht="18" customHeight="1">
      <c r="A37" s="37" t="s">
        <v>35</v>
      </c>
      <c r="B37" s="17" t="s">
        <v>59</v>
      </c>
      <c r="C37" s="60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124"/>
    </row>
    <row r="38" spans="1:15" ht="20.399999999999999">
      <c r="A38" s="36" t="s">
        <v>36</v>
      </c>
      <c r="B38" s="16" t="s">
        <v>60</v>
      </c>
      <c r="C38" s="77" t="s">
        <v>134</v>
      </c>
      <c r="D38" s="28" t="s">
        <v>174</v>
      </c>
      <c r="E38" s="27">
        <v>1</v>
      </c>
      <c r="F38" s="27">
        <v>1</v>
      </c>
      <c r="G38" s="27">
        <v>1</v>
      </c>
      <c r="H38" s="87">
        <f t="shared" si="3"/>
        <v>1</v>
      </c>
      <c r="I38" s="31">
        <v>1</v>
      </c>
      <c r="J38" s="27">
        <v>1</v>
      </c>
      <c r="K38" s="87">
        <f t="shared" si="4"/>
        <v>1</v>
      </c>
      <c r="L38" s="27"/>
      <c r="M38" s="27"/>
      <c r="N38" s="123"/>
      <c r="O38" s="15" t="s">
        <v>170</v>
      </c>
    </row>
    <row r="39" spans="1:15" ht="61.2">
      <c r="A39" s="36" t="s">
        <v>81</v>
      </c>
      <c r="B39" s="16" t="s">
        <v>61</v>
      </c>
      <c r="C39" s="77" t="s">
        <v>133</v>
      </c>
      <c r="D39" s="28" t="s">
        <v>174</v>
      </c>
      <c r="E39" s="27">
        <v>2</v>
      </c>
      <c r="F39" s="27">
        <v>2</v>
      </c>
      <c r="G39" s="27">
        <v>2</v>
      </c>
      <c r="H39" s="87">
        <f t="shared" si="3"/>
        <v>1</v>
      </c>
      <c r="I39" s="31">
        <v>2</v>
      </c>
      <c r="J39" s="27">
        <v>2</v>
      </c>
      <c r="K39" s="87">
        <f t="shared" si="4"/>
        <v>1</v>
      </c>
      <c r="L39" s="27"/>
      <c r="M39" s="27"/>
      <c r="N39" s="123"/>
      <c r="O39" s="15" t="s">
        <v>170</v>
      </c>
    </row>
    <row r="40" spans="1:15" ht="20.399999999999999">
      <c r="A40" s="36" t="s">
        <v>82</v>
      </c>
      <c r="B40" s="16" t="s">
        <v>62</v>
      </c>
      <c r="C40" s="51" t="s">
        <v>62</v>
      </c>
      <c r="D40" s="28" t="s">
        <v>178</v>
      </c>
      <c r="E40" s="27">
        <v>647.6</v>
      </c>
      <c r="F40" s="27">
        <v>647.6</v>
      </c>
      <c r="G40" s="27">
        <v>647.6</v>
      </c>
      <c r="H40" s="87">
        <f t="shared" si="3"/>
        <v>1</v>
      </c>
      <c r="I40" s="31">
        <v>647.6</v>
      </c>
      <c r="J40" s="27">
        <v>650</v>
      </c>
      <c r="K40" s="87">
        <f t="shared" si="4"/>
        <v>1.0037059913526869</v>
      </c>
      <c r="L40" s="27"/>
      <c r="M40" s="27"/>
      <c r="N40" s="123"/>
      <c r="O40" s="15" t="s">
        <v>171</v>
      </c>
    </row>
    <row r="41" spans="1:15" ht="21.6">
      <c r="A41" s="36" t="s">
        <v>83</v>
      </c>
      <c r="B41" s="16" t="s">
        <v>63</v>
      </c>
      <c r="C41" s="81" t="s">
        <v>135</v>
      </c>
      <c r="D41" s="28" t="s">
        <v>168</v>
      </c>
      <c r="E41" s="27">
        <v>4</v>
      </c>
      <c r="F41" s="27">
        <v>0</v>
      </c>
      <c r="G41" s="27">
        <v>0</v>
      </c>
      <c r="H41" s="87" t="s">
        <v>228</v>
      </c>
      <c r="I41" s="31">
        <v>0</v>
      </c>
      <c r="J41" s="27">
        <v>0</v>
      </c>
      <c r="K41" s="87" t="s">
        <v>228</v>
      </c>
      <c r="L41" s="27"/>
      <c r="M41" s="27"/>
      <c r="N41" s="123"/>
      <c r="O41" s="15" t="s">
        <v>170</v>
      </c>
    </row>
    <row r="42" spans="1:15" ht="134.4" customHeight="1">
      <c r="A42" s="36" t="s">
        <v>84</v>
      </c>
      <c r="B42" s="16" t="s">
        <v>64</v>
      </c>
      <c r="C42" s="77" t="s">
        <v>136</v>
      </c>
      <c r="D42" s="28" t="s">
        <v>169</v>
      </c>
      <c r="E42" s="27">
        <v>49</v>
      </c>
      <c r="F42" s="27">
        <v>49</v>
      </c>
      <c r="G42" s="27">
        <v>49</v>
      </c>
      <c r="H42" s="87">
        <f t="shared" si="3"/>
        <v>1</v>
      </c>
      <c r="I42" s="31">
        <v>40</v>
      </c>
      <c r="J42" s="27">
        <v>40</v>
      </c>
      <c r="K42" s="87">
        <f t="shared" si="4"/>
        <v>1</v>
      </c>
      <c r="L42" s="27"/>
      <c r="M42" s="27"/>
      <c r="N42" s="125"/>
      <c r="O42" s="15" t="s">
        <v>171</v>
      </c>
    </row>
    <row r="43" spans="1:15" ht="51">
      <c r="A43" s="36" t="s">
        <v>85</v>
      </c>
      <c r="B43" s="16" t="s">
        <v>65</v>
      </c>
      <c r="C43" s="77" t="s">
        <v>137</v>
      </c>
      <c r="D43" s="28" t="s">
        <v>174</v>
      </c>
      <c r="E43" s="27">
        <v>1</v>
      </c>
      <c r="F43" s="27">
        <v>1</v>
      </c>
      <c r="G43" s="27">
        <v>1</v>
      </c>
      <c r="H43" s="87">
        <f t="shared" si="3"/>
        <v>1</v>
      </c>
      <c r="I43" s="31">
        <v>1</v>
      </c>
      <c r="J43" s="27">
        <v>1</v>
      </c>
      <c r="K43" s="87">
        <f t="shared" si="4"/>
        <v>1</v>
      </c>
      <c r="L43" s="27"/>
      <c r="M43" s="27"/>
      <c r="N43" s="123"/>
      <c r="O43" s="15" t="s">
        <v>170</v>
      </c>
    </row>
    <row r="44" spans="1:15" ht="20.399999999999999">
      <c r="A44" s="36" t="s">
        <v>86</v>
      </c>
      <c r="B44" s="16" t="s">
        <v>66</v>
      </c>
      <c r="C44" s="77" t="s">
        <v>138</v>
      </c>
      <c r="D44" s="28" t="s">
        <v>179</v>
      </c>
      <c r="E44" s="27">
        <v>1772.3</v>
      </c>
      <c r="F44" s="27">
        <v>719.49</v>
      </c>
      <c r="G44" s="27">
        <v>719.49</v>
      </c>
      <c r="H44" s="87">
        <f t="shared" si="3"/>
        <v>1</v>
      </c>
      <c r="I44" s="31">
        <v>700</v>
      </c>
      <c r="J44" s="27">
        <v>700</v>
      </c>
      <c r="K44" s="87">
        <f t="shared" si="4"/>
        <v>1</v>
      </c>
      <c r="L44" s="27"/>
      <c r="M44" s="27"/>
      <c r="N44" s="123"/>
      <c r="O44" s="15" t="s">
        <v>182</v>
      </c>
    </row>
    <row r="45" spans="1:15" ht="40.799999999999997">
      <c r="A45" s="36" t="s">
        <v>87</v>
      </c>
      <c r="B45" s="16" t="s">
        <v>54</v>
      </c>
      <c r="C45" s="77" t="s">
        <v>139</v>
      </c>
      <c r="D45" s="28" t="s">
        <v>174</v>
      </c>
      <c r="E45" s="27">
        <v>0</v>
      </c>
      <c r="F45" s="27">
        <v>1</v>
      </c>
      <c r="G45" s="27">
        <v>1</v>
      </c>
      <c r="H45" s="87">
        <f t="shared" si="3"/>
        <v>1</v>
      </c>
      <c r="I45" s="31">
        <v>1</v>
      </c>
      <c r="J45" s="27">
        <v>1</v>
      </c>
      <c r="K45" s="87">
        <f t="shared" si="4"/>
        <v>1</v>
      </c>
      <c r="L45" s="27"/>
      <c r="M45" s="27"/>
      <c r="N45" s="123"/>
      <c r="O45" s="15" t="s">
        <v>171</v>
      </c>
    </row>
    <row r="46" spans="1:15" ht="71.400000000000006">
      <c r="A46" s="36" t="s">
        <v>88</v>
      </c>
      <c r="B46" s="16" t="s">
        <v>67</v>
      </c>
      <c r="C46" s="77" t="s">
        <v>140</v>
      </c>
      <c r="D46" s="28" t="s">
        <v>174</v>
      </c>
      <c r="E46" s="22">
        <v>0</v>
      </c>
      <c r="F46" s="27">
        <v>2</v>
      </c>
      <c r="G46" s="27">
        <v>2</v>
      </c>
      <c r="H46" s="87">
        <f t="shared" si="3"/>
        <v>1</v>
      </c>
      <c r="I46" s="31">
        <v>1</v>
      </c>
      <c r="J46" s="27">
        <v>1</v>
      </c>
      <c r="K46" s="87">
        <f t="shared" si="4"/>
        <v>1</v>
      </c>
      <c r="L46" s="27"/>
      <c r="M46" s="27"/>
      <c r="N46" s="123"/>
      <c r="O46" s="15" t="s">
        <v>171</v>
      </c>
    </row>
    <row r="47" spans="1:15" ht="30.6">
      <c r="A47" s="36" t="s">
        <v>89</v>
      </c>
      <c r="B47" s="16" t="s">
        <v>68</v>
      </c>
      <c r="C47" s="77" t="s">
        <v>141</v>
      </c>
      <c r="D47" s="28" t="s">
        <v>174</v>
      </c>
      <c r="E47" s="22">
        <v>0</v>
      </c>
      <c r="F47" s="27">
        <v>3</v>
      </c>
      <c r="G47" s="27">
        <v>3</v>
      </c>
      <c r="H47" s="87">
        <f t="shared" si="3"/>
        <v>1</v>
      </c>
      <c r="I47" s="31">
        <v>1</v>
      </c>
      <c r="J47" s="27">
        <v>1</v>
      </c>
      <c r="K47" s="87">
        <f t="shared" si="4"/>
        <v>1</v>
      </c>
      <c r="L47" s="27"/>
      <c r="M47" s="27"/>
      <c r="N47" s="123"/>
      <c r="O47" s="15" t="s">
        <v>171</v>
      </c>
    </row>
    <row r="48" spans="1:15" ht="29.4" customHeight="1">
      <c r="A48" s="41" t="s">
        <v>38</v>
      </c>
      <c r="B48" s="17" t="s">
        <v>69</v>
      </c>
      <c r="C48" s="60"/>
      <c r="D48" s="42"/>
      <c r="E48" s="26"/>
      <c r="F48" s="26"/>
      <c r="G48" s="26"/>
      <c r="H48" s="26"/>
      <c r="I48" s="26"/>
      <c r="J48" s="26"/>
      <c r="K48" s="87" t="s">
        <v>228</v>
      </c>
      <c r="L48" s="26"/>
      <c r="M48" s="26"/>
      <c r="N48" s="115"/>
    </row>
    <row r="49" spans="1:15" ht="60.6" customHeight="1">
      <c r="A49" s="36" t="s">
        <v>39</v>
      </c>
      <c r="B49" s="16" t="s">
        <v>70</v>
      </c>
      <c r="C49" s="287" t="s">
        <v>213</v>
      </c>
      <c r="D49" s="44" t="s">
        <v>181</v>
      </c>
      <c r="E49" s="44">
        <v>100</v>
      </c>
      <c r="F49" s="44">
        <v>100</v>
      </c>
      <c r="G49" s="44">
        <v>100</v>
      </c>
      <c r="H49" s="90">
        <f t="shared" si="3"/>
        <v>1</v>
      </c>
      <c r="I49" s="285">
        <v>100</v>
      </c>
      <c r="J49" s="286">
        <v>100</v>
      </c>
      <c r="K49" s="87">
        <f t="shared" si="4"/>
        <v>1</v>
      </c>
      <c r="L49" s="39"/>
      <c r="M49" s="39"/>
      <c r="N49" s="126"/>
      <c r="O49" s="15" t="s">
        <v>183</v>
      </c>
    </row>
    <row r="50" spans="1:15" ht="46.2" customHeight="1">
      <c r="A50" s="36" t="s">
        <v>90</v>
      </c>
      <c r="B50" s="16" t="s">
        <v>71</v>
      </c>
      <c r="C50" s="287" t="s">
        <v>216</v>
      </c>
      <c r="D50" s="44" t="s">
        <v>181</v>
      </c>
      <c r="E50" s="44">
        <v>100</v>
      </c>
      <c r="F50" s="44">
        <v>100</v>
      </c>
      <c r="G50" s="44">
        <v>100</v>
      </c>
      <c r="H50" s="90">
        <f t="shared" si="3"/>
        <v>1</v>
      </c>
      <c r="I50" s="285">
        <v>100</v>
      </c>
      <c r="J50" s="286">
        <v>100</v>
      </c>
      <c r="K50" s="87">
        <f t="shared" si="4"/>
        <v>1</v>
      </c>
      <c r="L50" s="39"/>
      <c r="M50" s="39"/>
      <c r="N50" s="126"/>
      <c r="O50" s="15" t="s">
        <v>183</v>
      </c>
    </row>
    <row r="51" spans="1:15" ht="43.2" customHeight="1">
      <c r="A51" s="36" t="s">
        <v>91</v>
      </c>
      <c r="B51" s="16" t="s">
        <v>72</v>
      </c>
      <c r="C51" s="287" t="s">
        <v>214</v>
      </c>
      <c r="D51" s="44" t="s">
        <v>168</v>
      </c>
      <c r="E51" s="44">
        <v>18</v>
      </c>
      <c r="F51" s="44">
        <v>18</v>
      </c>
      <c r="G51" s="44">
        <v>18</v>
      </c>
      <c r="H51" s="90">
        <f t="shared" si="3"/>
        <v>1</v>
      </c>
      <c r="I51" s="285">
        <v>18</v>
      </c>
      <c r="J51" s="286">
        <v>18</v>
      </c>
      <c r="K51" s="87">
        <f t="shared" si="4"/>
        <v>1</v>
      </c>
      <c r="L51" s="39"/>
      <c r="M51" s="39"/>
      <c r="N51" s="126"/>
      <c r="O51" s="15" t="s">
        <v>183</v>
      </c>
    </row>
    <row r="52" spans="1:15" ht="82.8" customHeight="1">
      <c r="A52" s="36" t="s">
        <v>92</v>
      </c>
      <c r="B52" s="16" t="s">
        <v>73</v>
      </c>
      <c r="C52" s="287" t="s">
        <v>215</v>
      </c>
      <c r="D52" s="44" t="s">
        <v>175</v>
      </c>
      <c r="E52" s="44">
        <v>100</v>
      </c>
      <c r="F52" s="44">
        <v>100</v>
      </c>
      <c r="G52" s="44">
        <v>100</v>
      </c>
      <c r="H52" s="90">
        <f t="shared" si="3"/>
        <v>1</v>
      </c>
      <c r="I52" s="285">
        <v>100</v>
      </c>
      <c r="J52" s="286">
        <v>100</v>
      </c>
      <c r="K52" s="87">
        <f t="shared" si="4"/>
        <v>1</v>
      </c>
      <c r="L52" s="39"/>
      <c r="M52" s="39"/>
      <c r="N52" s="126"/>
      <c r="O52" s="15" t="s">
        <v>183</v>
      </c>
    </row>
    <row r="53" spans="1:15" ht="60.6" customHeight="1">
      <c r="A53" s="36" t="s">
        <v>93</v>
      </c>
      <c r="B53" s="16" t="s">
        <v>74</v>
      </c>
      <c r="C53" s="143" t="s">
        <v>217</v>
      </c>
      <c r="D53" s="44" t="s">
        <v>181</v>
      </c>
      <c r="E53" s="44">
        <v>1</v>
      </c>
      <c r="F53" s="44">
        <v>1</v>
      </c>
      <c r="G53" s="44">
        <v>1</v>
      </c>
      <c r="H53" s="90">
        <f t="shared" si="3"/>
        <v>1</v>
      </c>
      <c r="I53" s="285">
        <v>1</v>
      </c>
      <c r="J53" s="286">
        <v>1</v>
      </c>
      <c r="K53" s="87">
        <f t="shared" si="4"/>
        <v>1</v>
      </c>
      <c r="L53" s="39"/>
      <c r="M53" s="39"/>
      <c r="N53" s="126"/>
      <c r="O53" s="15" t="s">
        <v>183</v>
      </c>
    </row>
    <row r="54" spans="1:15" ht="20.399999999999999">
      <c r="A54" s="37" t="s">
        <v>94</v>
      </c>
      <c r="B54" s="17" t="s">
        <v>75</v>
      </c>
      <c r="C54" s="158"/>
      <c r="D54" s="45"/>
      <c r="E54" s="34"/>
      <c r="F54" s="34"/>
      <c r="G54" s="34"/>
      <c r="H54" s="34"/>
      <c r="I54" s="34"/>
      <c r="J54" s="34"/>
      <c r="K54" s="34"/>
      <c r="L54" s="34"/>
      <c r="M54" s="34"/>
      <c r="N54" s="115"/>
    </row>
    <row r="55" spans="1:15" ht="20.399999999999999">
      <c r="A55" s="36" t="s">
        <v>95</v>
      </c>
      <c r="B55" s="16" t="s">
        <v>76</v>
      </c>
      <c r="C55" s="77" t="s">
        <v>143</v>
      </c>
      <c r="D55" s="44" t="s">
        <v>175</v>
      </c>
      <c r="E55" s="39">
        <v>100</v>
      </c>
      <c r="F55" s="39">
        <v>100</v>
      </c>
      <c r="G55" s="39">
        <v>100</v>
      </c>
      <c r="H55" s="87">
        <f t="shared" si="3"/>
        <v>1</v>
      </c>
      <c r="I55" s="44">
        <v>100</v>
      </c>
      <c r="J55" s="39">
        <v>100</v>
      </c>
      <c r="K55" s="87">
        <f t="shared" si="4"/>
        <v>1</v>
      </c>
      <c r="L55" s="39"/>
      <c r="M55" s="39"/>
      <c r="N55" s="126"/>
      <c r="O55" s="15" t="s">
        <v>184</v>
      </c>
    </row>
    <row r="56" spans="1:15" ht="30.6">
      <c r="A56" s="36" t="s">
        <v>96</v>
      </c>
      <c r="B56" s="16" t="s">
        <v>77</v>
      </c>
      <c r="C56" s="77" t="s">
        <v>126</v>
      </c>
      <c r="D56" s="44" t="s">
        <v>180</v>
      </c>
      <c r="E56" s="39">
        <v>20</v>
      </c>
      <c r="F56" s="39">
        <v>20</v>
      </c>
      <c r="G56" s="39">
        <v>20</v>
      </c>
      <c r="H56" s="87">
        <f t="shared" si="3"/>
        <v>1</v>
      </c>
      <c r="I56" s="44">
        <v>20</v>
      </c>
      <c r="J56" s="39">
        <v>20</v>
      </c>
      <c r="K56" s="87">
        <f t="shared" si="4"/>
        <v>1</v>
      </c>
      <c r="L56" s="39"/>
      <c r="M56" s="39"/>
      <c r="N56" s="126"/>
      <c r="O56" s="15" t="s">
        <v>171</v>
      </c>
    </row>
    <row r="57" spans="1:15">
      <c r="A57" s="37" t="s">
        <v>97</v>
      </c>
      <c r="B57" s="17" t="s">
        <v>78</v>
      </c>
      <c r="C57" s="60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15"/>
    </row>
    <row r="58" spans="1:15" ht="51">
      <c r="A58" s="36" t="s">
        <v>98</v>
      </c>
      <c r="B58" s="16" t="s">
        <v>79</v>
      </c>
      <c r="C58" s="77" t="s">
        <v>142</v>
      </c>
      <c r="D58" s="39" t="s">
        <v>168</v>
      </c>
      <c r="E58" s="39">
        <v>2</v>
      </c>
      <c r="F58" s="39">
        <v>3</v>
      </c>
      <c r="G58" s="39">
        <v>3</v>
      </c>
      <c r="H58" s="87">
        <f t="shared" si="3"/>
        <v>1</v>
      </c>
      <c r="I58" s="39">
        <v>2</v>
      </c>
      <c r="J58" s="39">
        <v>2</v>
      </c>
      <c r="K58" s="87">
        <f t="shared" si="4"/>
        <v>1</v>
      </c>
      <c r="L58" s="39"/>
      <c r="M58" s="39"/>
      <c r="N58" s="127"/>
      <c r="O58" s="129" t="s">
        <v>185</v>
      </c>
    </row>
    <row r="59" spans="1:15" ht="51">
      <c r="A59" s="36" t="s">
        <v>99</v>
      </c>
      <c r="B59" s="289" t="s">
        <v>222</v>
      </c>
      <c r="C59" s="290" t="s">
        <v>222</v>
      </c>
      <c r="D59" s="39" t="s">
        <v>168</v>
      </c>
      <c r="E59" s="15"/>
      <c r="F59" s="15"/>
      <c r="G59" s="15"/>
      <c r="H59" s="15"/>
      <c r="I59" s="22">
        <v>2</v>
      </c>
      <c r="J59" s="22">
        <v>2</v>
      </c>
      <c r="K59" s="87">
        <f t="shared" si="4"/>
        <v>1</v>
      </c>
      <c r="L59" s="15"/>
      <c r="M59" s="15"/>
      <c r="N59" s="15"/>
      <c r="O59" s="129" t="s">
        <v>185</v>
      </c>
    </row>
    <row r="60" spans="1:15">
      <c r="O60" s="85"/>
    </row>
    <row r="61" spans="1:15">
      <c r="O61" s="85"/>
    </row>
    <row r="62" spans="1:15">
      <c r="O62" s="85"/>
    </row>
    <row r="63" spans="1:15">
      <c r="O63" s="85"/>
    </row>
    <row r="64" spans="1:15">
      <c r="O64" s="85"/>
    </row>
    <row r="65" spans="15:15">
      <c r="O65" s="85"/>
    </row>
    <row r="66" spans="15:15">
      <c r="O66" s="85"/>
    </row>
    <row r="67" spans="15:15">
      <c r="O67" s="85"/>
    </row>
    <row r="68" spans="15:15">
      <c r="O68" s="85"/>
    </row>
    <row r="69" spans="15:15">
      <c r="O69" s="85"/>
    </row>
    <row r="70" spans="15:15">
      <c r="O70" s="85"/>
    </row>
    <row r="71" spans="15:15">
      <c r="O71" s="85"/>
    </row>
    <row r="72" spans="15:15">
      <c r="O72" s="85"/>
    </row>
    <row r="73" spans="15:15">
      <c r="O73" s="85"/>
    </row>
    <row r="74" spans="15:15">
      <c r="O74" s="85"/>
    </row>
    <row r="75" spans="15:15">
      <c r="O75" s="85"/>
    </row>
    <row r="76" spans="15:15">
      <c r="O76" s="85"/>
    </row>
    <row r="77" spans="15:15">
      <c r="O77" s="85"/>
    </row>
    <row r="78" spans="15:15">
      <c r="O78" s="85"/>
    </row>
    <row r="79" spans="15:15">
      <c r="O79" s="85"/>
    </row>
    <row r="80" spans="15:15">
      <c r="O80" s="85"/>
    </row>
    <row r="81" spans="15:15">
      <c r="O81" s="85"/>
    </row>
    <row r="82" spans="15:15">
      <c r="O82" s="85"/>
    </row>
    <row r="83" spans="15:15">
      <c r="O83" s="85"/>
    </row>
    <row r="84" spans="15:15">
      <c r="O84" s="85"/>
    </row>
    <row r="85" spans="15:15">
      <c r="O85" s="85"/>
    </row>
    <row r="86" spans="15:15">
      <c r="O86" s="85"/>
    </row>
    <row r="87" spans="15:15">
      <c r="O87" s="85"/>
    </row>
    <row r="88" spans="15:15">
      <c r="O88" s="85"/>
    </row>
    <row r="89" spans="15:15">
      <c r="O89" s="85"/>
    </row>
    <row r="90" spans="15:15">
      <c r="O90" s="85"/>
    </row>
    <row r="91" spans="15:15">
      <c r="O91" s="85"/>
    </row>
    <row r="92" spans="15:15">
      <c r="O92" s="85"/>
    </row>
    <row r="93" spans="15:15">
      <c r="O93" s="85"/>
    </row>
    <row r="94" spans="15:15">
      <c r="O94" s="85"/>
    </row>
    <row r="95" spans="15:15">
      <c r="O95" s="85"/>
    </row>
    <row r="96" spans="15:15">
      <c r="O96" s="85"/>
    </row>
    <row r="97" spans="15:15">
      <c r="O97" s="85"/>
    </row>
    <row r="98" spans="15:15">
      <c r="O98" s="85"/>
    </row>
    <row r="99" spans="15:15">
      <c r="O99" s="85"/>
    </row>
    <row r="100" spans="15:15">
      <c r="O100" s="85"/>
    </row>
    <row r="101" spans="15:15">
      <c r="O101" s="85"/>
    </row>
    <row r="102" spans="15:15">
      <c r="O102" s="85"/>
    </row>
    <row r="103" spans="15:15">
      <c r="O103" s="85"/>
    </row>
    <row r="104" spans="15:15">
      <c r="O104" s="85"/>
    </row>
    <row r="105" spans="15:15">
      <c r="O105" s="85"/>
    </row>
    <row r="106" spans="15:15">
      <c r="O106" s="130"/>
    </row>
  </sheetData>
  <mergeCells count="30">
    <mergeCell ref="N18:N19"/>
    <mergeCell ref="B26:N26"/>
    <mergeCell ref="A1:N1"/>
    <mergeCell ref="A2:N2"/>
    <mergeCell ref="A3:N3"/>
    <mergeCell ref="A5:N5"/>
    <mergeCell ref="A8:N8"/>
    <mergeCell ref="A9:N9"/>
    <mergeCell ref="A7:N7"/>
    <mergeCell ref="A18:A19"/>
    <mergeCell ref="B18:B19"/>
    <mergeCell ref="C18:C19"/>
    <mergeCell ref="D18:D19"/>
    <mergeCell ref="E18:E19"/>
    <mergeCell ref="K18:K19"/>
    <mergeCell ref="L18:L19"/>
    <mergeCell ref="M18:M19"/>
    <mergeCell ref="F18:F19"/>
    <mergeCell ref="G18:G19"/>
    <mergeCell ref="H18:H19"/>
    <mergeCell ref="I18:I19"/>
    <mergeCell ref="J18:J19"/>
    <mergeCell ref="O11:O16"/>
    <mergeCell ref="B11:B15"/>
    <mergeCell ref="A17:N17"/>
    <mergeCell ref="C11:C15"/>
    <mergeCell ref="D11:D15"/>
    <mergeCell ref="F11:H11"/>
    <mergeCell ref="I11:K11"/>
    <mergeCell ref="L11:N11"/>
  </mergeCells>
  <pageMargins left="0.7" right="0.7" top="0.75" bottom="0.75" header="0.3" footer="0.3"/>
  <pageSetup paperSize="9" scale="4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topLeftCell="A47" zoomScale="110" zoomScaleNormal="80" zoomScaleSheetLayoutView="110" workbookViewId="0">
      <selection activeCell="A48" sqref="A48"/>
    </sheetView>
  </sheetViews>
  <sheetFormatPr defaultRowHeight="14.4"/>
  <cols>
    <col min="1" max="1" width="115.6640625" customWidth="1"/>
  </cols>
  <sheetData>
    <row r="1" spans="1:14" hidden="1">
      <c r="A1" s="112" t="s">
        <v>186</v>
      </c>
    </row>
    <row r="2" spans="1:14" hidden="1">
      <c r="A2" s="113" t="s">
        <v>1</v>
      </c>
    </row>
    <row r="3" spans="1:14" hidden="1">
      <c r="A3" s="113" t="s">
        <v>2</v>
      </c>
    </row>
    <row r="4" spans="1:14" hidden="1">
      <c r="A4" s="131"/>
    </row>
    <row r="5" spans="1:14" ht="15.6" hidden="1">
      <c r="A5" s="111" t="s">
        <v>187</v>
      </c>
    </row>
    <row r="6" spans="1:14" ht="15.6" hidden="1">
      <c r="A6" s="62" t="s">
        <v>188</v>
      </c>
    </row>
    <row r="7" spans="1:14" hidden="1">
      <c r="A7" s="116" t="s">
        <v>189</v>
      </c>
    </row>
    <row r="8" spans="1:14" ht="18" hidden="1">
      <c r="A8" s="132"/>
    </row>
    <row r="9" spans="1:14" ht="18" hidden="1">
      <c r="A9" s="132"/>
    </row>
    <row r="10" spans="1:14" ht="31.2" hidden="1">
      <c r="A10" s="52" t="s">
        <v>190</v>
      </c>
    </row>
    <row r="11" spans="1:14">
      <c r="A11" s="112" t="s">
        <v>186</v>
      </c>
    </row>
    <row r="12" spans="1:14">
      <c r="A12" s="113" t="s">
        <v>1</v>
      </c>
    </row>
    <row r="13" spans="1:14">
      <c r="A13" s="113" t="s">
        <v>2</v>
      </c>
    </row>
    <row r="14" spans="1:14">
      <c r="A14" s="131"/>
    </row>
    <row r="15" spans="1:14" ht="15.6">
      <c r="A15" s="111" t="s">
        <v>187</v>
      </c>
    </row>
    <row r="16" spans="1:14" ht="30" customHeight="1">
      <c r="A16" s="135" t="s">
        <v>124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">
      <c r="A17" s="116" t="s">
        <v>189</v>
      </c>
    </row>
    <row r="18" spans="1:1" ht="58.95" customHeight="1">
      <c r="A18" s="52" t="s">
        <v>212</v>
      </c>
    </row>
    <row r="19" spans="1:1" ht="15.6">
      <c r="A19" s="111" t="s">
        <v>191</v>
      </c>
    </row>
    <row r="20" spans="1:1" ht="15.6">
      <c r="A20" s="52" t="s">
        <v>192</v>
      </c>
    </row>
    <row r="21" spans="1:1" ht="27" customHeight="1">
      <c r="A21" s="137" t="s">
        <v>246</v>
      </c>
    </row>
    <row r="22" spans="1:1" ht="19.8" customHeight="1">
      <c r="A22" s="52" t="s">
        <v>198</v>
      </c>
    </row>
    <row r="23" spans="1:1" ht="31.95" customHeight="1">
      <c r="A23" s="137" t="s">
        <v>247</v>
      </c>
    </row>
    <row r="24" spans="1:1" ht="35.4" customHeight="1">
      <c r="A24" s="52" t="s">
        <v>248</v>
      </c>
    </row>
    <row r="25" spans="1:1" ht="18" customHeight="1">
      <c r="A25" s="52" t="s">
        <v>250</v>
      </c>
    </row>
    <row r="26" spans="1:1" ht="15.6">
      <c r="A26" s="159" t="s">
        <v>20</v>
      </c>
    </row>
    <row r="27" spans="1:1" ht="16.95" customHeight="1">
      <c r="A27" s="52" t="s">
        <v>192</v>
      </c>
    </row>
    <row r="28" spans="1:1" ht="16.95" customHeight="1">
      <c r="A28" s="137" t="s">
        <v>199</v>
      </c>
    </row>
    <row r="29" spans="1:1" ht="31.95" customHeight="1">
      <c r="A29" s="52" t="s">
        <v>196</v>
      </c>
    </row>
    <row r="30" spans="1:1" ht="18.600000000000001" customHeight="1">
      <c r="A30" s="52" t="s">
        <v>195</v>
      </c>
    </row>
    <row r="31" spans="1:1" ht="15.6">
      <c r="A31" s="136" t="s">
        <v>197</v>
      </c>
    </row>
    <row r="32" spans="1:1" ht="15.6">
      <c r="A32" s="138" t="s">
        <v>251</v>
      </c>
    </row>
    <row r="33" spans="1:1" ht="15.6">
      <c r="A33" s="136" t="s">
        <v>257</v>
      </c>
    </row>
    <row r="34" spans="1:1" ht="15.6">
      <c r="A34" s="136" t="s">
        <v>207</v>
      </c>
    </row>
    <row r="35" spans="1:1" ht="46.8">
      <c r="A35" s="140" t="s">
        <v>253</v>
      </c>
    </row>
    <row r="36" spans="1:1" ht="46.8">
      <c r="A36" s="140" t="s">
        <v>252</v>
      </c>
    </row>
    <row r="37" spans="1:1" ht="15.6">
      <c r="A37" s="138" t="s">
        <v>200</v>
      </c>
    </row>
    <row r="38" spans="1:1" ht="15.6">
      <c r="A38" s="136" t="s">
        <v>256</v>
      </c>
    </row>
    <row r="39" spans="1:1" ht="31.2">
      <c r="A39" s="140" t="s">
        <v>254</v>
      </c>
    </row>
    <row r="40" spans="1:1" ht="15.6">
      <c r="A40" s="136" t="s">
        <v>208</v>
      </c>
    </row>
    <row r="41" spans="1:1" ht="15.6">
      <c r="A41" s="136" t="s">
        <v>255</v>
      </c>
    </row>
    <row r="42" spans="1:1" ht="15.6">
      <c r="A42" s="136" t="s">
        <v>258</v>
      </c>
    </row>
    <row r="43" spans="1:1" ht="15.6">
      <c r="A43" s="136" t="s">
        <v>209</v>
      </c>
    </row>
    <row r="44" spans="1:1" ht="31.2">
      <c r="A44" s="140" t="s">
        <v>259</v>
      </c>
    </row>
    <row r="45" spans="1:1" ht="46.8">
      <c r="A45" s="140" t="s">
        <v>260</v>
      </c>
    </row>
    <row r="46" spans="1:1" ht="15.6">
      <c r="A46" s="138" t="s">
        <v>201</v>
      </c>
    </row>
    <row r="47" spans="1:1">
      <c r="A47" s="144" t="s">
        <v>261</v>
      </c>
    </row>
    <row r="48" spans="1:1" ht="15.6">
      <c r="A48" s="146" t="s">
        <v>263</v>
      </c>
    </row>
    <row r="49" spans="1:1" ht="15.6">
      <c r="A49" s="146" t="s">
        <v>264</v>
      </c>
    </row>
    <row r="50" spans="1:1" ht="31.2">
      <c r="A50" s="288" t="s">
        <v>262</v>
      </c>
    </row>
    <row r="51" spans="1:1" ht="15.6">
      <c r="A51" s="145" t="s">
        <v>202</v>
      </c>
    </row>
    <row r="52" spans="1:1" s="139" customFormat="1" ht="15.6">
      <c r="A52" s="146" t="s">
        <v>203</v>
      </c>
    </row>
    <row r="53" spans="1:1" s="139" customFormat="1" ht="15.6">
      <c r="A53" s="136" t="s">
        <v>204</v>
      </c>
    </row>
    <row r="54" spans="1:1" ht="15.6">
      <c r="A54" s="138" t="s">
        <v>206</v>
      </c>
    </row>
    <row r="55" spans="1:1" ht="31.2">
      <c r="A55" s="140" t="s">
        <v>205</v>
      </c>
    </row>
    <row r="56" spans="1:1" ht="31.2">
      <c r="A56" s="140" t="s">
        <v>265</v>
      </c>
    </row>
    <row r="57" spans="1:1" ht="34.200000000000003" customHeight="1">
      <c r="A57" s="141" t="s">
        <v>210</v>
      </c>
    </row>
    <row r="58" spans="1:1" ht="10.95" customHeight="1">
      <c r="A58" s="52"/>
    </row>
    <row r="59" spans="1:1" ht="10.95" customHeight="1">
      <c r="A59" s="52"/>
    </row>
    <row r="60" spans="1:1" ht="15.6" hidden="1">
      <c r="A60" s="52"/>
    </row>
    <row r="61" spans="1:1" ht="15.6" hidden="1">
      <c r="A61" s="52"/>
    </row>
    <row r="62" spans="1:1" ht="15.6" hidden="1">
      <c r="A62" s="52"/>
    </row>
    <row r="63" spans="1:1" ht="15.6" hidden="1">
      <c r="A63" s="52"/>
    </row>
    <row r="64" spans="1:1" ht="15.6" hidden="1">
      <c r="A64" s="52"/>
    </row>
    <row r="65" spans="1:1" ht="15.6" hidden="1">
      <c r="A65" s="52"/>
    </row>
    <row r="66" spans="1:1" ht="15.6" hidden="1">
      <c r="A66" s="52"/>
    </row>
    <row r="67" spans="1:1" ht="48.6" customHeight="1">
      <c r="A67" s="52" t="s">
        <v>193</v>
      </c>
    </row>
    <row r="68" spans="1:1" ht="18">
      <c r="A68" s="133"/>
    </row>
    <row r="69" spans="1:1" ht="18">
      <c r="A69" s="49" t="s">
        <v>211</v>
      </c>
    </row>
    <row r="70" spans="1:1">
      <c r="A70" s="134" t="s">
        <v>194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4"/>
  <sheetViews>
    <sheetView view="pageBreakPreview" zoomScale="60" workbookViewId="0">
      <selection activeCell="E3" sqref="E3"/>
    </sheetView>
  </sheetViews>
  <sheetFormatPr defaultRowHeight="14.4"/>
  <cols>
    <col min="4" max="4" width="17.5546875" customWidth="1"/>
    <col min="5" max="5" width="30" customWidth="1"/>
  </cols>
  <sheetData>
    <row r="2" spans="2:5" ht="23.4">
      <c r="B2" s="152" t="s">
        <v>218</v>
      </c>
      <c r="D2" s="151"/>
    </row>
    <row r="3" spans="2:5" ht="104.4" customHeight="1"/>
    <row r="4" spans="2:5" ht="76.2" customHeight="1">
      <c r="B4" s="284" t="s">
        <v>266</v>
      </c>
      <c r="C4" s="284"/>
      <c r="D4" s="284"/>
      <c r="E4" s="284"/>
    </row>
  </sheetData>
  <mergeCells count="1">
    <mergeCell ref="B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исполнение</vt:lpstr>
      <vt:lpstr>поясн.зап к отчету о реал МП</vt:lpstr>
      <vt:lpstr>итог.отчет о вып плана реал МП</vt:lpstr>
      <vt:lpstr>аналит.записка к отчету</vt:lpstr>
      <vt:lpstr>оценка эф МП</vt:lpstr>
      <vt:lpstr>Аналит.записка к оценке</vt:lpstr>
      <vt:lpstr>Лист1</vt:lpstr>
      <vt:lpstr>'аналит.записка к отчету'!_Hlk96338112</vt:lpstr>
      <vt:lpstr>'Аналит.записка к оценке'!Область_печати</vt:lpstr>
      <vt:lpstr>'итог.отчет о вып плана реал МП'!Область_печати</vt:lpstr>
      <vt:lpstr>'оценка эф МП'!Область_печати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79823810666</dc:creator>
  <cp:lastModifiedBy>79823810666</cp:lastModifiedBy>
  <cp:lastPrinted>2024-03-28T07:06:10Z</cp:lastPrinted>
  <dcterms:created xsi:type="dcterms:W3CDTF">2023-02-06T07:11:56Z</dcterms:created>
  <dcterms:modified xsi:type="dcterms:W3CDTF">2024-03-28T07:06:16Z</dcterms:modified>
</cp:coreProperties>
</file>